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codeName="ThisWorkbook" defaultThemeVersion="124226"/>
  <mc:AlternateContent xmlns:mc="http://schemas.openxmlformats.org/markup-compatibility/2006">
    <mc:Choice Requires="x15">
      <x15ac:absPath xmlns:x15ac="http://schemas.microsoft.com/office/spreadsheetml/2010/11/ac" url="https://legacyhealth-my.sharepoint.com/personal/jcouchma_lhs_org/Documents/Grants/Templates and Examples/LRI Templates/"/>
    </mc:Choice>
  </mc:AlternateContent>
  <xr:revisionPtr revIDLastSave="0" documentId="8_{6B15DCB2-0DAC-4757-B186-833316542B14}" xr6:coauthVersionLast="45" xr6:coauthVersionMax="45" xr10:uidLastSave="{00000000-0000-0000-0000-000000000000}"/>
  <bookViews>
    <workbookView xWindow="-120" yWindow="-120" windowWidth="29040" windowHeight="15840" tabRatio="827" activeTab="1" xr2:uid="{00000000-000D-0000-FFFF-FFFF00000000}"/>
  </bookViews>
  <sheets>
    <sheet name="Salary Overview " sheetId="17" r:id="rId1"/>
    <sheet name="Full Budget" sheetId="15" r:id="rId2"/>
    <sheet name="Per diem calculations -NHPs" sheetId="22" r:id="rId3"/>
    <sheet name="Per diem calculations - rodents" sheetId="21" r:id="rId4"/>
    <sheet name="Simple Summary" sheetId="24" r:id="rId5"/>
    <sheet name="Version notes" sheetId="23" r:id="rId6"/>
  </sheets>
  <definedNames>
    <definedName name="_xlnm.Print_Area" localSheetId="1">'Full Budget'!$A$8:$U$69</definedName>
    <definedName name="_xlnm.Print_Area" localSheetId="0">'Salary Overview '!$A$7:$AT$39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9" i="17" l="1"/>
  <c r="G9" i="24" l="1"/>
  <c r="G5" i="24"/>
  <c r="G6" i="24"/>
  <c r="G7" i="24"/>
  <c r="G8" i="24"/>
  <c r="L6" i="24"/>
  <c r="M6" i="24" s="1"/>
  <c r="L7" i="24"/>
  <c r="M7" i="24"/>
  <c r="L8" i="24"/>
  <c r="M8" i="24" s="1"/>
  <c r="L9" i="24"/>
  <c r="M9" i="24"/>
  <c r="J6" i="24"/>
  <c r="K6" i="24"/>
  <c r="J7" i="24"/>
  <c r="K7" i="24"/>
  <c r="J8" i="24"/>
  <c r="K8" i="24"/>
  <c r="J9" i="24"/>
  <c r="K9" i="24"/>
  <c r="H6" i="24"/>
  <c r="I6" i="24"/>
  <c r="H7" i="24"/>
  <c r="I7" i="24"/>
  <c r="O7" i="24" s="1"/>
  <c r="H8" i="24"/>
  <c r="I8" i="24"/>
  <c r="O8" i="24" s="1"/>
  <c r="H9" i="24"/>
  <c r="I9" i="24"/>
  <c r="E6" i="24"/>
  <c r="E7" i="24"/>
  <c r="E8" i="24"/>
  <c r="E9" i="24"/>
  <c r="F6" i="24"/>
  <c r="F7" i="24"/>
  <c r="F8" i="24"/>
  <c r="F9" i="24"/>
  <c r="D6" i="24"/>
  <c r="D7" i="24"/>
  <c r="D8" i="24"/>
  <c r="D9" i="24"/>
  <c r="B6" i="24"/>
  <c r="B7" i="24"/>
  <c r="B8" i="24"/>
  <c r="B9" i="24"/>
  <c r="A5" i="24"/>
  <c r="A6" i="24"/>
  <c r="A7" i="24"/>
  <c r="A8" i="24"/>
  <c r="A9" i="24"/>
  <c r="L5" i="24"/>
  <c r="J5" i="24"/>
  <c r="H5" i="24"/>
  <c r="F5" i="24"/>
  <c r="D5" i="24"/>
  <c r="L4" i="24"/>
  <c r="J4" i="24"/>
  <c r="H4" i="24"/>
  <c r="F4" i="24"/>
  <c r="D4" i="24"/>
  <c r="M15" i="24"/>
  <c r="K15" i="24"/>
  <c r="I15" i="24"/>
  <c r="G15" i="24"/>
  <c r="M14" i="24"/>
  <c r="K14" i="24"/>
  <c r="I14" i="24"/>
  <c r="G14" i="24"/>
  <c r="M13" i="24"/>
  <c r="K13" i="24"/>
  <c r="I13" i="24"/>
  <c r="G13" i="24"/>
  <c r="M12" i="24"/>
  <c r="K12" i="24"/>
  <c r="I12" i="24"/>
  <c r="G12" i="24"/>
  <c r="M11" i="24"/>
  <c r="K11" i="24"/>
  <c r="I11" i="24"/>
  <c r="G11" i="24"/>
  <c r="E11" i="24"/>
  <c r="E15" i="24"/>
  <c r="E14" i="24"/>
  <c r="E13" i="24"/>
  <c r="E12" i="24"/>
  <c r="B5" i="24"/>
  <c r="A4" i="24"/>
  <c r="E5" i="24"/>
  <c r="O6" i="24" l="1"/>
  <c r="O11" i="24"/>
  <c r="O12" i="24"/>
  <c r="O15" i="24"/>
  <c r="M5" i="24"/>
  <c r="I5" i="24"/>
  <c r="O13" i="24"/>
  <c r="O14" i="24"/>
  <c r="K5" i="24"/>
  <c r="O9" i="24"/>
  <c r="B3" i="22"/>
  <c r="O5" i="24" l="1"/>
  <c r="A18" i="17" l="1"/>
  <c r="T41" i="15" l="1"/>
  <c r="T42" i="15"/>
  <c r="T43" i="15"/>
  <c r="T44" i="15"/>
  <c r="E32" i="21" l="1"/>
  <c r="E33" i="21"/>
  <c r="E34" i="21"/>
  <c r="E36" i="21"/>
  <c r="E37" i="21"/>
  <c r="E38" i="21"/>
  <c r="E31" i="21"/>
  <c r="D50" i="17" l="1"/>
  <c r="D51" i="17" s="1"/>
  <c r="B19" i="17"/>
  <c r="J14" i="21" l="1"/>
  <c r="Q14" i="21" s="1"/>
  <c r="J15" i="21"/>
  <c r="Q15" i="21" s="1"/>
  <c r="X15" i="21" s="1"/>
  <c r="J16" i="21"/>
  <c r="O16" i="21" s="1"/>
  <c r="J17" i="21"/>
  <c r="O17" i="21" s="1"/>
  <c r="J18" i="21"/>
  <c r="Q18" i="21" s="1"/>
  <c r="J19" i="21"/>
  <c r="Q19" i="21" s="1"/>
  <c r="V19" i="21" s="1"/>
  <c r="J20" i="21"/>
  <c r="Q20" i="21" s="1"/>
  <c r="Q16" i="21"/>
  <c r="X16" i="21" s="1"/>
  <c r="H14" i="21"/>
  <c r="H15" i="21"/>
  <c r="H16" i="21"/>
  <c r="H17" i="21"/>
  <c r="H18" i="21"/>
  <c r="H19" i="21"/>
  <c r="H20" i="21"/>
  <c r="V20" i="21" l="1"/>
  <c r="X20" i="21"/>
  <c r="O20" i="21"/>
  <c r="O19" i="21"/>
  <c r="V16" i="21"/>
  <c r="AC16" i="21"/>
  <c r="AE16" i="21"/>
  <c r="AJ16" i="21" s="1"/>
  <c r="AC15" i="21"/>
  <c r="AE15" i="21"/>
  <c r="O15" i="21"/>
  <c r="X18" i="21"/>
  <c r="V18" i="21"/>
  <c r="X14" i="21"/>
  <c r="V14" i="21"/>
  <c r="V15" i="21"/>
  <c r="O18" i="21"/>
  <c r="O14" i="21"/>
  <c r="X19" i="21"/>
  <c r="Q17" i="21"/>
  <c r="AC19" i="21" l="1"/>
  <c r="AE19" i="21"/>
  <c r="AJ19" i="21" s="1"/>
  <c r="AL16" i="21"/>
  <c r="AC20" i="21"/>
  <c r="AE20" i="21"/>
  <c r="AC14" i="21"/>
  <c r="AE14" i="21"/>
  <c r="AJ14" i="21" s="1"/>
  <c r="AC18" i="21"/>
  <c r="AE18" i="21"/>
  <c r="X17" i="21"/>
  <c r="V17" i="21"/>
  <c r="AL14" i="21"/>
  <c r="H21" i="21"/>
  <c r="H22" i="21"/>
  <c r="H23" i="21"/>
  <c r="AL19" i="21" l="1"/>
  <c r="AC17" i="21"/>
  <c r="AE17" i="21"/>
  <c r="AJ17" i="21" s="1"/>
  <c r="AL17" i="21" s="1"/>
  <c r="Q29" i="15"/>
  <c r="N29" i="15"/>
  <c r="K29" i="15"/>
  <c r="H29" i="15"/>
  <c r="E29" i="15"/>
  <c r="T27" i="15"/>
  <c r="T26" i="15"/>
  <c r="T25" i="15"/>
  <c r="U17" i="22" l="1"/>
  <c r="Q17" i="22"/>
  <c r="B17" i="22"/>
  <c r="E17" i="22" s="1"/>
  <c r="F16" i="22"/>
  <c r="J16" i="22" s="1"/>
  <c r="B16" i="22"/>
  <c r="E16" i="22" s="1"/>
  <c r="B15" i="22"/>
  <c r="F15" i="22" s="1"/>
  <c r="B14" i="22"/>
  <c r="F14" i="22" s="1"/>
  <c r="F13" i="22"/>
  <c r="J13" i="22" s="1"/>
  <c r="B13" i="22"/>
  <c r="E13" i="22" s="1"/>
  <c r="B12" i="22"/>
  <c r="E12" i="22" s="1"/>
  <c r="B11" i="22"/>
  <c r="F11" i="22" s="1"/>
  <c r="B10" i="22"/>
  <c r="F10" i="22" s="1"/>
  <c r="B9" i="22"/>
  <c r="E9" i="22" s="1"/>
  <c r="B8" i="22"/>
  <c r="E8" i="22" s="1"/>
  <c r="B7" i="22"/>
  <c r="F7" i="22" s="1"/>
  <c r="J23" i="21"/>
  <c r="J22" i="21"/>
  <c r="J21" i="21"/>
  <c r="O21" i="21" s="1"/>
  <c r="J13" i="21"/>
  <c r="Q13" i="21" s="1"/>
  <c r="X13" i="21" s="1"/>
  <c r="H13" i="21"/>
  <c r="Q21" i="21" l="1"/>
  <c r="E11" i="22"/>
  <c r="Q22" i="21"/>
  <c r="O22" i="21"/>
  <c r="Q23" i="21"/>
  <c r="X23" i="21" s="1"/>
  <c r="AE23" i="21" s="1"/>
  <c r="AJ23" i="21" s="1"/>
  <c r="O23" i="21"/>
  <c r="F9" i="22"/>
  <c r="J9" i="22" s="1"/>
  <c r="N9" i="22" s="1"/>
  <c r="X21" i="21"/>
  <c r="AE21" i="21" s="1"/>
  <c r="AJ21" i="21" s="1"/>
  <c r="V21" i="21"/>
  <c r="F8" i="22"/>
  <c r="J8" i="22" s="1"/>
  <c r="N8" i="22" s="1"/>
  <c r="I9" i="22"/>
  <c r="F17" i="22"/>
  <c r="E15" i="22"/>
  <c r="O13" i="21"/>
  <c r="F12" i="22"/>
  <c r="J12" i="22" s="1"/>
  <c r="M12" i="22" s="1"/>
  <c r="I13" i="22"/>
  <c r="E7" i="22"/>
  <c r="J15" i="22"/>
  <c r="I15" i="22"/>
  <c r="N13" i="22"/>
  <c r="M13" i="22"/>
  <c r="J7" i="22"/>
  <c r="I7" i="22"/>
  <c r="I10" i="22"/>
  <c r="J10" i="22"/>
  <c r="J11" i="22"/>
  <c r="I11" i="22"/>
  <c r="I14" i="22"/>
  <c r="J14" i="22"/>
  <c r="M16" i="22"/>
  <c r="N16" i="22"/>
  <c r="I8" i="22"/>
  <c r="E10" i="22"/>
  <c r="E14" i="22"/>
  <c r="I16" i="22"/>
  <c r="AJ15" i="21"/>
  <c r="AL15" i="21" s="1"/>
  <c r="V22" i="21"/>
  <c r="X22" i="21"/>
  <c r="AC23" i="21"/>
  <c r="AE13" i="21"/>
  <c r="AJ13" i="21" s="1"/>
  <c r="AC13" i="21"/>
  <c r="AC21" i="21"/>
  <c r="H25" i="21"/>
  <c r="E61" i="15" s="1"/>
  <c r="V13" i="21"/>
  <c r="V23" i="21"/>
  <c r="C97" i="15"/>
  <c r="C98" i="15"/>
  <c r="C99" i="15"/>
  <c r="C100" i="15"/>
  <c r="C101" i="15"/>
  <c r="C96" i="15"/>
  <c r="C12" i="15"/>
  <c r="C14" i="15"/>
  <c r="C15" i="15"/>
  <c r="C16" i="15"/>
  <c r="C17" i="15"/>
  <c r="C18" i="15"/>
  <c r="C19" i="15"/>
  <c r="C13" i="15"/>
  <c r="I12" i="22" l="1"/>
  <c r="M9" i="22"/>
  <c r="M8" i="22"/>
  <c r="N12" i="22"/>
  <c r="R12" i="22" s="1"/>
  <c r="U12" i="22" s="1"/>
  <c r="J17" i="22"/>
  <c r="M17" i="22" s="1"/>
  <c r="I17" i="22"/>
  <c r="AL23" i="21"/>
  <c r="AL21" i="21"/>
  <c r="O25" i="21"/>
  <c r="H61" i="15" s="1"/>
  <c r="N14" i="22"/>
  <c r="M14" i="22"/>
  <c r="N7" i="22"/>
  <c r="M7" i="22"/>
  <c r="N15" i="22"/>
  <c r="M15" i="22"/>
  <c r="R9" i="22"/>
  <c r="U9" i="22" s="1"/>
  <c r="Q9" i="22"/>
  <c r="E18" i="22"/>
  <c r="E62" i="15" s="1"/>
  <c r="E67" i="15" s="1"/>
  <c r="N10" i="22"/>
  <c r="M10" i="22"/>
  <c r="R8" i="22"/>
  <c r="U8" i="22" s="1"/>
  <c r="Q8" i="22"/>
  <c r="R16" i="22"/>
  <c r="U16" i="22" s="1"/>
  <c r="Q16" i="22"/>
  <c r="N11" i="22"/>
  <c r="M11" i="22"/>
  <c r="I18" i="22"/>
  <c r="H62" i="15" s="1"/>
  <c r="R13" i="22"/>
  <c r="U13" i="22" s="1"/>
  <c r="Q13" i="22"/>
  <c r="AL13" i="21"/>
  <c r="AE22" i="21"/>
  <c r="AJ22" i="21" s="1"/>
  <c r="AC22" i="21"/>
  <c r="AJ18" i="21"/>
  <c r="AL18" i="21" s="1"/>
  <c r="AJ20" i="21"/>
  <c r="AL20" i="21" s="1"/>
  <c r="Q53" i="15"/>
  <c r="N53" i="15"/>
  <c r="K53" i="15"/>
  <c r="H53" i="15"/>
  <c r="E53" i="15"/>
  <c r="Q116" i="15"/>
  <c r="N116" i="15"/>
  <c r="K116" i="15"/>
  <c r="H116" i="15"/>
  <c r="E116" i="15"/>
  <c r="Q111" i="15"/>
  <c r="N111" i="15"/>
  <c r="K111" i="15"/>
  <c r="H111" i="15"/>
  <c r="E111" i="15"/>
  <c r="R101" i="15"/>
  <c r="R100" i="15"/>
  <c r="R99" i="15"/>
  <c r="R98" i="15"/>
  <c r="R97" i="15"/>
  <c r="R96" i="15"/>
  <c r="O101" i="15"/>
  <c r="O100" i="15"/>
  <c r="O99" i="15"/>
  <c r="O98" i="15"/>
  <c r="O97" i="15"/>
  <c r="O96" i="15"/>
  <c r="L101" i="15"/>
  <c r="L100" i="15"/>
  <c r="L99" i="15"/>
  <c r="L98" i="15"/>
  <c r="L97" i="15"/>
  <c r="L96" i="15"/>
  <c r="I101" i="15"/>
  <c r="I100" i="15"/>
  <c r="I99" i="15"/>
  <c r="I98" i="15"/>
  <c r="I97" i="15"/>
  <c r="I96" i="15"/>
  <c r="F97" i="15"/>
  <c r="F98" i="15"/>
  <c r="F99" i="15"/>
  <c r="F100" i="15"/>
  <c r="F101" i="15"/>
  <c r="F96" i="15"/>
  <c r="Q37" i="15"/>
  <c r="N37" i="15"/>
  <c r="K37" i="15"/>
  <c r="H37" i="15"/>
  <c r="E37" i="15"/>
  <c r="B20" i="17"/>
  <c r="B21" i="17"/>
  <c r="B22" i="17"/>
  <c r="B23" i="17"/>
  <c r="B24" i="17"/>
  <c r="B25" i="17"/>
  <c r="Q12" i="22" l="1"/>
  <c r="V12" i="22" s="1"/>
  <c r="V16" i="22"/>
  <c r="V8" i="22"/>
  <c r="V17" i="22"/>
  <c r="H67" i="15"/>
  <c r="V25" i="21"/>
  <c r="K61" i="15" s="1"/>
  <c r="V13" i="22"/>
  <c r="AL22" i="21"/>
  <c r="V9" i="22"/>
  <c r="AJ25" i="21"/>
  <c r="Q61" i="15" s="1"/>
  <c r="R11" i="22"/>
  <c r="U11" i="22" s="1"/>
  <c r="Q11" i="22"/>
  <c r="R15" i="22"/>
  <c r="U15" i="22" s="1"/>
  <c r="Q15" i="22"/>
  <c r="Q14" i="22"/>
  <c r="R14" i="22"/>
  <c r="U14" i="22" s="1"/>
  <c r="M18" i="22"/>
  <c r="K62" i="15" s="1"/>
  <c r="Q10" i="22"/>
  <c r="R10" i="22"/>
  <c r="U10" i="22" s="1"/>
  <c r="R7" i="22"/>
  <c r="U7" i="22" s="1"/>
  <c r="Q7" i="22"/>
  <c r="AC25" i="21"/>
  <c r="N61" i="15" s="1"/>
  <c r="D49" i="17"/>
  <c r="M30" i="17"/>
  <c r="T30" i="17"/>
  <c r="AA30" i="17"/>
  <c r="AH30" i="17"/>
  <c r="AH29" i="17"/>
  <c r="AA29" i="17"/>
  <c r="T29" i="17"/>
  <c r="M29" i="17"/>
  <c r="F29" i="17"/>
  <c r="V14" i="22" l="1"/>
  <c r="K67" i="15"/>
  <c r="AL25" i="21"/>
  <c r="V15" i="22"/>
  <c r="Q18" i="22"/>
  <c r="N62" i="15" s="1"/>
  <c r="N67" i="15" s="1"/>
  <c r="V7" i="22"/>
  <c r="U18" i="22"/>
  <c r="Q62" i="15" s="1"/>
  <c r="Q67" i="15" s="1"/>
  <c r="V10" i="22"/>
  <c r="V11" i="22"/>
  <c r="AH31" i="17"/>
  <c r="AH32" i="17"/>
  <c r="AH33" i="17"/>
  <c r="AH34" i="17"/>
  <c r="AH35" i="17"/>
  <c r="AH36" i="17"/>
  <c r="AA31" i="17"/>
  <c r="AA32" i="17"/>
  <c r="AA33" i="17"/>
  <c r="AA34" i="17"/>
  <c r="AA35" i="17"/>
  <c r="AA36" i="17"/>
  <c r="T31" i="17"/>
  <c r="T32" i="17"/>
  <c r="T33" i="17"/>
  <c r="T34" i="17"/>
  <c r="T35" i="17"/>
  <c r="T36" i="17"/>
  <c r="M31" i="17"/>
  <c r="M32" i="17"/>
  <c r="M33" i="17"/>
  <c r="M34" i="17"/>
  <c r="M35" i="17"/>
  <c r="M36" i="17"/>
  <c r="F30" i="17"/>
  <c r="F31" i="17"/>
  <c r="F32" i="17"/>
  <c r="F33" i="17"/>
  <c r="F34" i="17"/>
  <c r="F35" i="17"/>
  <c r="F36" i="17"/>
  <c r="V18" i="22" l="1"/>
  <c r="B36" i="17"/>
  <c r="C36" i="17" s="1"/>
  <c r="A36" i="17"/>
  <c r="A29" i="17"/>
  <c r="AC36" i="17" l="1"/>
  <c r="AD36" i="17" s="1"/>
  <c r="AJ36" i="17"/>
  <c r="AK36" i="17" s="1"/>
  <c r="H36" i="17"/>
  <c r="I36" i="17" s="1"/>
  <c r="V36" i="17"/>
  <c r="W36" i="17" s="1"/>
  <c r="O36" i="17"/>
  <c r="P36" i="17" s="1"/>
  <c r="T36" i="15"/>
  <c r="T33" i="15"/>
  <c r="T28" i="15"/>
  <c r="A31" i="17"/>
  <c r="A14" i="15" s="1"/>
  <c r="A32" i="17"/>
  <c r="A33" i="17"/>
  <c r="A34" i="17"/>
  <c r="A35" i="17"/>
  <c r="A30" i="17"/>
  <c r="AL36" i="17" l="1"/>
  <c r="X36" i="17"/>
  <c r="J36" i="17"/>
  <c r="Q36" i="17"/>
  <c r="AE36" i="17"/>
  <c r="T106" i="15" l="1"/>
  <c r="T107" i="15"/>
  <c r="T108" i="15"/>
  <c r="T109" i="15"/>
  <c r="T110" i="15"/>
  <c r="T105" i="15"/>
  <c r="T111" i="15" l="1"/>
  <c r="T65" i="15" l="1"/>
  <c r="T59" i="15"/>
  <c r="T56" i="15"/>
  <c r="T53" i="15"/>
  <c r="T52" i="15"/>
  <c r="T96" i="15" l="1"/>
  <c r="T98" i="15"/>
  <c r="N102" i="15"/>
  <c r="T100" i="15"/>
  <c r="T101" i="15"/>
  <c r="H102" i="15"/>
  <c r="T97" i="15"/>
  <c r="T99" i="15"/>
  <c r="K102" i="15"/>
  <c r="Q102" i="15"/>
  <c r="E102" i="15"/>
  <c r="B33" i="17"/>
  <c r="C33" i="17" s="1"/>
  <c r="B34" i="17"/>
  <c r="C34" i="17" s="1"/>
  <c r="B35" i="17"/>
  <c r="C35" i="17" s="1"/>
  <c r="H117" i="15" l="1"/>
  <c r="H114" i="15"/>
  <c r="H78" i="15" s="1"/>
  <c r="G24" i="24" s="1"/>
  <c r="E114" i="15"/>
  <c r="E117" i="15"/>
  <c r="N117" i="15"/>
  <c r="N114" i="15"/>
  <c r="N78" i="15" s="1"/>
  <c r="K24" i="24" s="1"/>
  <c r="Q114" i="15"/>
  <c r="Q117" i="15"/>
  <c r="K114" i="15"/>
  <c r="K117" i="15"/>
  <c r="AJ35" i="17"/>
  <c r="AK35" i="17" s="1"/>
  <c r="AC35" i="17"/>
  <c r="AD35" i="17" s="1"/>
  <c r="H35" i="17"/>
  <c r="I35" i="17" s="1"/>
  <c r="V35" i="17"/>
  <c r="W35" i="17" s="1"/>
  <c r="O35" i="17"/>
  <c r="P35" i="17" s="1"/>
  <c r="O33" i="17"/>
  <c r="P33" i="17" s="1"/>
  <c r="V33" i="17"/>
  <c r="W33" i="17" s="1"/>
  <c r="H33" i="17"/>
  <c r="I33" i="17" s="1"/>
  <c r="AJ33" i="17"/>
  <c r="AK33" i="17" s="1"/>
  <c r="AC33" i="17"/>
  <c r="AD33" i="17" s="1"/>
  <c r="AJ34" i="17"/>
  <c r="AK34" i="17" s="1"/>
  <c r="V34" i="17"/>
  <c r="W34" i="17" s="1"/>
  <c r="AC34" i="17"/>
  <c r="AD34" i="17" s="1"/>
  <c r="O34" i="17"/>
  <c r="P34" i="17" s="1"/>
  <c r="H34" i="17"/>
  <c r="I34" i="17" s="1"/>
  <c r="T102" i="15"/>
  <c r="K78" i="15"/>
  <c r="I24" i="24" s="1"/>
  <c r="B31" i="17"/>
  <c r="C31" i="17" s="1"/>
  <c r="B32" i="17"/>
  <c r="C32" i="17" s="1"/>
  <c r="F120" i="15" l="1"/>
  <c r="I120" i="15"/>
  <c r="H75" i="15" s="1"/>
  <c r="G25" i="24" s="1"/>
  <c r="AL35" i="17"/>
  <c r="AL34" i="17"/>
  <c r="R17" i="15" s="1"/>
  <c r="J35" i="17"/>
  <c r="AE34" i="17"/>
  <c r="AL33" i="17"/>
  <c r="R16" i="15" s="1"/>
  <c r="Q35" i="17"/>
  <c r="X34" i="17"/>
  <c r="J33" i="17"/>
  <c r="X35" i="17"/>
  <c r="J34" i="17"/>
  <c r="X33" i="17"/>
  <c r="L16" i="15" s="1"/>
  <c r="Q34" i="17"/>
  <c r="AE33" i="17"/>
  <c r="O16" i="15" s="1"/>
  <c r="Q33" i="17"/>
  <c r="I16" i="15" s="1"/>
  <c r="AE35" i="17"/>
  <c r="O31" i="17"/>
  <c r="P31" i="17" s="1"/>
  <c r="AC31" i="17"/>
  <c r="AD31" i="17" s="1"/>
  <c r="AJ31" i="17"/>
  <c r="AK31" i="17" s="1"/>
  <c r="H31" i="17"/>
  <c r="I31" i="17" s="1"/>
  <c r="V31" i="17"/>
  <c r="W31" i="17" s="1"/>
  <c r="AJ32" i="17"/>
  <c r="AK32" i="17" s="1"/>
  <c r="V32" i="17"/>
  <c r="W32" i="17" s="1"/>
  <c r="H32" i="17"/>
  <c r="I32" i="17" s="1"/>
  <c r="AC32" i="17"/>
  <c r="AD32" i="17" s="1"/>
  <c r="O32" i="17"/>
  <c r="P32" i="17" s="1"/>
  <c r="Q78" i="15"/>
  <c r="M24" i="24" s="1"/>
  <c r="T114" i="15"/>
  <c r="E78" i="15"/>
  <c r="E24" i="24" s="1"/>
  <c r="D52" i="17"/>
  <c r="K36" i="17"/>
  <c r="R36" i="17"/>
  <c r="Y36" i="17"/>
  <c r="AF36" i="17"/>
  <c r="AM36" i="17"/>
  <c r="A15" i="15"/>
  <c r="A16" i="15"/>
  <c r="A17" i="15"/>
  <c r="A18" i="15"/>
  <c r="A19" i="15"/>
  <c r="A13" i="15"/>
  <c r="AF35" i="17"/>
  <c r="Y35" i="17"/>
  <c r="R35" i="17"/>
  <c r="K35" i="17"/>
  <c r="K34" i="17"/>
  <c r="O24" i="24" l="1"/>
  <c r="L120" i="15"/>
  <c r="K75" i="15" s="1"/>
  <c r="I25" i="24" s="1"/>
  <c r="E75" i="15"/>
  <c r="E25" i="24" s="1"/>
  <c r="X32" i="17"/>
  <c r="Q32" i="17"/>
  <c r="AL32" i="17"/>
  <c r="AE31" i="17"/>
  <c r="J32" i="17"/>
  <c r="AL31" i="17"/>
  <c r="R14" i="15" s="1"/>
  <c r="AE32" i="17"/>
  <c r="X31" i="17"/>
  <c r="Q31" i="17"/>
  <c r="J31" i="17"/>
  <c r="F19" i="15"/>
  <c r="I19" i="15"/>
  <c r="R19" i="15"/>
  <c r="O19" i="15"/>
  <c r="L19" i="15"/>
  <c r="T115" i="15"/>
  <c r="T78" i="15"/>
  <c r="E79" i="15"/>
  <c r="E83" i="15" s="1"/>
  <c r="D36" i="17"/>
  <c r="B19" i="15" s="1"/>
  <c r="AF34" i="17"/>
  <c r="Y34" i="17"/>
  <c r="R34" i="17"/>
  <c r="I17" i="15"/>
  <c r="AM34" i="17"/>
  <c r="AM35" i="17"/>
  <c r="D34" i="17"/>
  <c r="B17" i="15" s="1"/>
  <c r="D35" i="17"/>
  <c r="B18" i="15" s="1"/>
  <c r="T49" i="15"/>
  <c r="T50" i="15"/>
  <c r="T51" i="15"/>
  <c r="B30" i="17"/>
  <c r="C30" i="17" s="1"/>
  <c r="O120" i="15" l="1"/>
  <c r="N75" i="15" s="1"/>
  <c r="K25" i="24" s="1"/>
  <c r="AJ30" i="17"/>
  <c r="AK30" i="17" s="1"/>
  <c r="O30" i="17"/>
  <c r="P30" i="17" s="1"/>
  <c r="V30" i="17"/>
  <c r="W30" i="17" s="1"/>
  <c r="AC30" i="17"/>
  <c r="AD30" i="17" s="1"/>
  <c r="H30" i="17"/>
  <c r="I30" i="17" s="1"/>
  <c r="T116" i="15"/>
  <c r="T117" i="15" s="1"/>
  <c r="O18" i="15"/>
  <c r="H79" i="15"/>
  <c r="H83" i="15" s="1"/>
  <c r="T19" i="15"/>
  <c r="L17" i="15"/>
  <c r="R18" i="15"/>
  <c r="O17" i="15"/>
  <c r="F17" i="15"/>
  <c r="AO34" i="17"/>
  <c r="F18" i="15"/>
  <c r="AO35" i="17"/>
  <c r="R69" i="15"/>
  <c r="O69" i="15"/>
  <c r="L69" i="15"/>
  <c r="I69" i="15"/>
  <c r="R120" i="15" l="1"/>
  <c r="Q75" i="15" s="1"/>
  <c r="T120" i="15"/>
  <c r="Q30" i="17"/>
  <c r="AE30" i="17"/>
  <c r="AL30" i="17"/>
  <c r="R13" i="15" s="1"/>
  <c r="X30" i="17"/>
  <c r="J30" i="17"/>
  <c r="L18" i="15"/>
  <c r="I18" i="15"/>
  <c r="K79" i="15"/>
  <c r="K83" i="15" s="1"/>
  <c r="T17" i="15"/>
  <c r="AP34" i="17"/>
  <c r="AQ34" i="17" s="1"/>
  <c r="AP35" i="17"/>
  <c r="AQ35" i="17" s="1"/>
  <c r="T48" i="15"/>
  <c r="T75" i="15" l="1"/>
  <c r="M25" i="24"/>
  <c r="T18" i="15"/>
  <c r="N79" i="15"/>
  <c r="N83" i="15" s="1"/>
  <c r="Q79" i="15"/>
  <c r="Q83" i="15" s="1"/>
  <c r="O25" i="24" l="1"/>
  <c r="T79" i="15"/>
  <c r="T35" i="15"/>
  <c r="AM30" i="17"/>
  <c r="Y30" i="17"/>
  <c r="Y31" i="17"/>
  <c r="K30" i="17"/>
  <c r="C14" i="17"/>
  <c r="Y29" i="17"/>
  <c r="K33" i="17"/>
  <c r="A12" i="15"/>
  <c r="AM32" i="17"/>
  <c r="K32" i="17"/>
  <c r="R29" i="17"/>
  <c r="AF31" i="17"/>
  <c r="R31" i="17"/>
  <c r="AF29" i="17"/>
  <c r="AM29" i="17"/>
  <c r="AF30" i="17"/>
  <c r="AF32" i="17"/>
  <c r="Y32" i="17"/>
  <c r="R30" i="17"/>
  <c r="K31" i="17"/>
  <c r="AM31" i="17"/>
  <c r="F69" i="15"/>
  <c r="T64" i="15"/>
  <c r="T32" i="15"/>
  <c r="T55" i="15"/>
  <c r="T62" i="15"/>
  <c r="T61" i="15"/>
  <c r="T58" i="15"/>
  <c r="T47" i="15"/>
  <c r="T46" i="15"/>
  <c r="T40" i="15"/>
  <c r="T24" i="15"/>
  <c r="AM33" i="17" l="1"/>
  <c r="R33" i="17"/>
  <c r="Y33" i="17"/>
  <c r="AF33" i="17"/>
  <c r="T37" i="15"/>
  <c r="D33" i="17"/>
  <c r="B16" i="15" s="1"/>
  <c r="D31" i="17"/>
  <c r="B14" i="15" s="1"/>
  <c r="D30" i="17"/>
  <c r="B13" i="15" s="1"/>
  <c r="T29" i="15"/>
  <c r="D32" i="17"/>
  <c r="B15" i="15" s="1"/>
  <c r="T67" i="15"/>
  <c r="R32" i="17"/>
  <c r="AO36" i="17" l="1"/>
  <c r="AO32" i="17"/>
  <c r="L13" i="15"/>
  <c r="AO30" i="17"/>
  <c r="O14" i="15"/>
  <c r="O15" i="15"/>
  <c r="I13" i="15"/>
  <c r="L15" i="15"/>
  <c r="I14" i="15"/>
  <c r="AO31" i="17"/>
  <c r="I15" i="15"/>
  <c r="R15" i="15"/>
  <c r="O13" i="15"/>
  <c r="L14" i="15"/>
  <c r="AO33" i="17"/>
  <c r="F14" i="15" l="1"/>
  <c r="T14" i="15" s="1"/>
  <c r="F16" i="15"/>
  <c r="T16" i="15" s="1"/>
  <c r="F15" i="15"/>
  <c r="T15" i="15" s="1"/>
  <c r="AP31" i="17"/>
  <c r="AQ31" i="17" s="1"/>
  <c r="AP33" i="17"/>
  <c r="AP30" i="17"/>
  <c r="AQ30" i="17" s="1"/>
  <c r="F13" i="15"/>
  <c r="T13" i="15" s="1"/>
  <c r="AP32" i="17"/>
  <c r="AQ32" i="17" s="1"/>
  <c r="AP36" i="17"/>
  <c r="AQ36" i="17" s="1"/>
  <c r="AQ33" i="17" l="1"/>
  <c r="T83" i="15" l="1"/>
  <c r="K29" i="17"/>
  <c r="B29" i="17"/>
  <c r="V29" i="17" l="1"/>
  <c r="AJ29" i="17"/>
  <c r="C29" i="17"/>
  <c r="D29" i="17" s="1"/>
  <c r="H29" i="17"/>
  <c r="AC29" i="17"/>
  <c r="B12" i="15" l="1"/>
  <c r="B4" i="24"/>
  <c r="AD29" i="17"/>
  <c r="AE29" i="17" s="1"/>
  <c r="AC38" i="17"/>
  <c r="W29" i="17"/>
  <c r="X29" i="17" s="1"/>
  <c r="V38" i="17"/>
  <c r="AJ38" i="17"/>
  <c r="AK29" i="17"/>
  <c r="AL29" i="17" s="1"/>
  <c r="AO29" i="17"/>
  <c r="I29" i="17"/>
  <c r="H38" i="17"/>
  <c r="P29" i="17"/>
  <c r="Q29" i="17" s="1"/>
  <c r="O38" i="17"/>
  <c r="E4" i="24" l="1"/>
  <c r="I4" i="24"/>
  <c r="I17" i="24" s="1"/>
  <c r="I19" i="24" s="1"/>
  <c r="I20" i="24" s="1"/>
  <c r="I22" i="24" s="1"/>
  <c r="I27" i="24" s="1"/>
  <c r="M4" i="24"/>
  <c r="M17" i="24" s="1"/>
  <c r="M19" i="24" s="1"/>
  <c r="M20" i="24" s="1"/>
  <c r="M22" i="24" s="1"/>
  <c r="M27" i="24" s="1"/>
  <c r="G4" i="24"/>
  <c r="G17" i="24" s="1"/>
  <c r="G19" i="24" s="1"/>
  <c r="G20" i="24" s="1"/>
  <c r="G22" i="24" s="1"/>
  <c r="G27" i="24" s="1"/>
  <c r="K4" i="24"/>
  <c r="K17" i="24" s="1"/>
  <c r="K19" i="24" s="1"/>
  <c r="K20" i="24" s="1"/>
  <c r="K22" i="24" s="1"/>
  <c r="K27" i="24" s="1"/>
  <c r="AP29" i="17"/>
  <c r="AP38" i="17" s="1"/>
  <c r="I12" i="15"/>
  <c r="H21" i="15" s="1"/>
  <c r="H69" i="15" s="1"/>
  <c r="Q38" i="17"/>
  <c r="AL38" i="17"/>
  <c r="R12" i="15"/>
  <c r="Q21" i="15" s="1"/>
  <c r="Q69" i="15" s="1"/>
  <c r="L12" i="15"/>
  <c r="K21" i="15" s="1"/>
  <c r="K69" i="15" s="1"/>
  <c r="X38" i="17"/>
  <c r="AE38" i="17"/>
  <c r="O12" i="15"/>
  <c r="N21" i="15" s="1"/>
  <c r="N69" i="15" s="1"/>
  <c r="J29" i="17"/>
  <c r="AO38" i="17"/>
  <c r="E17" i="24" l="1"/>
  <c r="E19" i="24" s="1"/>
  <c r="E20" i="24" s="1"/>
  <c r="E22" i="24" s="1"/>
  <c r="E27" i="24" s="1"/>
  <c r="O27" i="24" s="1"/>
  <c r="O4" i="24"/>
  <c r="O17" i="24" s="1"/>
  <c r="O19" i="24" s="1"/>
  <c r="O20" i="24" s="1"/>
  <c r="O22" i="24" s="1"/>
  <c r="AQ29" i="17"/>
  <c r="AQ38" i="17" s="1"/>
  <c r="Q73" i="15"/>
  <c r="Q74" i="15" s="1"/>
  <c r="Q82" i="15" s="1"/>
  <c r="Q72" i="15"/>
  <c r="N72" i="15"/>
  <c r="N73" i="15"/>
  <c r="N74" i="15" s="1"/>
  <c r="N82" i="15" s="1"/>
  <c r="F12" i="15"/>
  <c r="J38" i="17"/>
  <c r="K73" i="15"/>
  <c r="K74" i="15" s="1"/>
  <c r="K82" i="15" s="1"/>
  <c r="K72" i="15"/>
  <c r="H73" i="15"/>
  <c r="H74" i="15" s="1"/>
  <c r="H82" i="15" s="1"/>
  <c r="H72" i="15"/>
  <c r="N76" i="15" l="1"/>
  <c r="N85" i="15" s="1"/>
  <c r="N81" i="15"/>
  <c r="K81" i="15"/>
  <c r="K76" i="15"/>
  <c r="K85" i="15" s="1"/>
  <c r="H81" i="15"/>
  <c r="H76" i="15"/>
  <c r="H85" i="15" s="1"/>
  <c r="Q81" i="15"/>
  <c r="Q76" i="15"/>
  <c r="Q85" i="15" s="1"/>
  <c r="E21" i="15"/>
  <c r="E69" i="15" s="1"/>
  <c r="T12" i="15"/>
  <c r="T21" i="15" s="1"/>
  <c r="E72" i="15" l="1"/>
  <c r="E73" i="15"/>
  <c r="T69" i="15"/>
  <c r="E74" i="15" l="1"/>
  <c r="E76" i="15" s="1"/>
  <c r="T73" i="15"/>
  <c r="E81" i="15"/>
  <c r="T81" i="15" s="1"/>
  <c r="T72" i="15"/>
  <c r="T76" i="15" l="1"/>
  <c r="T85" i="15" s="1"/>
  <c r="E85" i="15"/>
  <c r="T74" i="15"/>
  <c r="E82" i="15"/>
  <c r="T8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Joanne Couchman</author>
    <author>Couchman, Joanne M :LRI Research</author>
  </authors>
  <commentList>
    <comment ref="B11" authorId="0" shapeId="0" xr:uid="{00000000-0006-0000-0100-000001000000}">
      <text>
        <r>
          <rPr>
            <b/>
            <sz val="9"/>
            <color indexed="81"/>
            <rFont val="Tahoma"/>
            <family val="2"/>
          </rPr>
          <t>Joanne Couchman:</t>
        </r>
        <r>
          <rPr>
            <sz val="9"/>
            <color indexed="81"/>
            <rFont val="Tahoma"/>
            <family val="2"/>
          </rPr>
          <t xml:space="preserve">
Benefit rate increased to 27% as of April 1  2019</t>
        </r>
      </text>
    </comment>
    <comment ref="B12" authorId="1" shapeId="0" xr:uid="{00000000-0006-0000-0100-000002000000}">
      <text>
        <r>
          <rPr>
            <b/>
            <sz val="9"/>
            <color indexed="81"/>
            <rFont val="Tahoma"/>
            <family val="2"/>
          </rPr>
          <t>Couchman, Joanne M :LRI Research:</t>
        </r>
        <r>
          <rPr>
            <sz val="9"/>
            <color indexed="81"/>
            <rFont val="Tahoma"/>
            <family val="2"/>
          </rPr>
          <t xml:space="preserve">
Amounts are calculated on salary overview tab</t>
        </r>
      </text>
    </comment>
    <comment ref="B13" authorId="1" shapeId="0" xr:uid="{00000000-0006-0000-0100-000003000000}">
      <text>
        <r>
          <rPr>
            <b/>
            <sz val="9"/>
            <color indexed="81"/>
            <rFont val="Tahoma"/>
            <family val="2"/>
          </rPr>
          <t>Couchman, Joanne M :LRI Research:</t>
        </r>
        <r>
          <rPr>
            <sz val="9"/>
            <color indexed="81"/>
            <rFont val="Tahoma"/>
            <family val="2"/>
          </rPr>
          <t xml:space="preserve">
Amounts are calculated on salary overview tab</t>
        </r>
      </text>
    </comment>
    <comment ref="B14" authorId="1" shapeId="0" xr:uid="{00000000-0006-0000-0100-000004000000}">
      <text>
        <r>
          <rPr>
            <b/>
            <sz val="9"/>
            <color indexed="81"/>
            <rFont val="Tahoma"/>
            <family val="2"/>
          </rPr>
          <t>Couchman, Joanne M :LRI Research:</t>
        </r>
        <r>
          <rPr>
            <sz val="9"/>
            <color indexed="81"/>
            <rFont val="Tahoma"/>
            <family val="2"/>
          </rPr>
          <t xml:space="preserve">
Amounts are calculated on salary overview tab</t>
        </r>
      </text>
    </comment>
    <comment ref="B15" authorId="1" shapeId="0" xr:uid="{00000000-0006-0000-0100-000005000000}">
      <text>
        <r>
          <rPr>
            <b/>
            <sz val="9"/>
            <color indexed="81"/>
            <rFont val="Tahoma"/>
            <family val="2"/>
          </rPr>
          <t>Couchman, Joanne M :LRI Research:</t>
        </r>
        <r>
          <rPr>
            <sz val="9"/>
            <color indexed="81"/>
            <rFont val="Tahoma"/>
            <family val="2"/>
          </rPr>
          <t xml:space="preserve">
Amounts are calculated on salary overview tab</t>
        </r>
      </text>
    </comment>
    <comment ref="B16" authorId="1" shapeId="0" xr:uid="{00000000-0006-0000-0100-000006000000}">
      <text>
        <r>
          <rPr>
            <b/>
            <sz val="9"/>
            <color indexed="81"/>
            <rFont val="Tahoma"/>
            <family val="2"/>
          </rPr>
          <t>Couchman, Joanne M :LRI Research:</t>
        </r>
        <r>
          <rPr>
            <sz val="9"/>
            <color indexed="81"/>
            <rFont val="Tahoma"/>
            <family val="2"/>
          </rPr>
          <t xml:space="preserve">
</t>
        </r>
      </text>
    </comment>
    <comment ref="B17" authorId="1" shapeId="0" xr:uid="{00000000-0006-0000-0100-000007000000}">
      <text>
        <r>
          <rPr>
            <b/>
            <sz val="9"/>
            <color indexed="81"/>
            <rFont val="Tahoma"/>
            <family val="2"/>
          </rPr>
          <t>Couchman, Joanne M :LRI Research:</t>
        </r>
        <r>
          <rPr>
            <sz val="9"/>
            <color indexed="81"/>
            <rFont val="Tahoma"/>
            <family val="2"/>
          </rPr>
          <t xml:space="preserve">
Amounts are calculated on salary overview tab</t>
        </r>
      </text>
    </comment>
    <comment ref="B18" authorId="1" shapeId="0" xr:uid="{00000000-0006-0000-0100-000008000000}">
      <text>
        <r>
          <rPr>
            <b/>
            <sz val="9"/>
            <color indexed="81"/>
            <rFont val="Tahoma"/>
            <family val="2"/>
          </rPr>
          <t>Couchman, Joanne M :LRI Research:</t>
        </r>
        <r>
          <rPr>
            <sz val="9"/>
            <color indexed="81"/>
            <rFont val="Tahoma"/>
            <family val="2"/>
          </rPr>
          <t xml:space="preserve">
Amounts are calculated on salary overview tab</t>
        </r>
      </text>
    </comment>
    <comment ref="B19" authorId="1" shapeId="0" xr:uid="{00000000-0006-0000-0100-000009000000}">
      <text>
        <r>
          <rPr>
            <b/>
            <sz val="9"/>
            <color indexed="81"/>
            <rFont val="Tahoma"/>
            <family val="2"/>
          </rPr>
          <t>Couchman, Joanne M :LRI Research:</t>
        </r>
        <r>
          <rPr>
            <sz val="9"/>
            <color indexed="81"/>
            <rFont val="Tahoma"/>
            <family val="2"/>
          </rPr>
          <t xml:space="preserve">
Amounts are calculated on salary overview tab</t>
        </r>
      </text>
    </comment>
  </commentList>
</comments>
</file>

<file path=xl/sharedStrings.xml><?xml version="1.0" encoding="utf-8"?>
<sst xmlns="http://schemas.openxmlformats.org/spreadsheetml/2006/main" count="466" uniqueCount="242">
  <si>
    <t>Year 1</t>
  </si>
  <si>
    <t>Year 2</t>
  </si>
  <si>
    <t>Year 3</t>
  </si>
  <si>
    <t>Year 4</t>
  </si>
  <si>
    <t>Year 5</t>
  </si>
  <si>
    <t>Totals</t>
  </si>
  <si>
    <t>Year 1 -  % effort</t>
  </si>
  <si>
    <t>Months</t>
  </si>
  <si>
    <t>Salary Calculation</t>
  </si>
  <si>
    <t>Year 2 - % effort</t>
  </si>
  <si>
    <t>Year 3 - % effort</t>
  </si>
  <si>
    <t>Year 4 - % effort</t>
  </si>
  <si>
    <t>Year 5 - % effort</t>
  </si>
  <si>
    <t>Totals:</t>
  </si>
  <si>
    <t>Notes:</t>
  </si>
  <si>
    <t>Total Salary + Benefits</t>
  </si>
  <si>
    <t>% on Grant</t>
  </si>
  <si>
    <t>Total Salary (inc. benefits)</t>
  </si>
  <si>
    <t>Total Capital Equipment Requested</t>
  </si>
  <si>
    <t>Animal Purchases</t>
  </si>
  <si>
    <t>Animal Per Diems</t>
  </si>
  <si>
    <t>Publication Costs</t>
  </si>
  <si>
    <t>Other/Misc</t>
  </si>
  <si>
    <t>Total Other Supplies/Equipment Requested</t>
  </si>
  <si>
    <t>Total</t>
  </si>
  <si>
    <t>Misc items &lt; $5000 per item (included in F&amp;A calc)</t>
  </si>
  <si>
    <t>Items &gt; $5,000 each (NOT included in F&amp;A calc)</t>
  </si>
  <si>
    <t>Salary Requested Yr 3</t>
  </si>
  <si>
    <t>Salary Requested Yr 4</t>
  </si>
  <si>
    <t>Salary Requested Yr 5</t>
  </si>
  <si>
    <t>Salary Requested Yr 1</t>
  </si>
  <si>
    <t>Salary Requested Yr 2</t>
  </si>
  <si>
    <t>Salary</t>
  </si>
  <si>
    <t xml:space="preserve">Capital Equipment </t>
  </si>
  <si>
    <t>Name</t>
  </si>
  <si>
    <t>Notes</t>
  </si>
  <si>
    <t>Total Other Equipment</t>
  </si>
  <si>
    <t>Total Capital Equipment</t>
  </si>
  <si>
    <t>Direct Costs</t>
  </si>
  <si>
    <t xml:space="preserve"> Direct Costs</t>
  </si>
  <si>
    <t xml:space="preserve">Date Updated: </t>
  </si>
  <si>
    <t>2020-21</t>
  </si>
  <si>
    <t>2021-22</t>
  </si>
  <si>
    <t>2022-23</t>
  </si>
  <si>
    <r>
      <rPr>
        <b/>
        <sz val="11"/>
        <rFont val="Arial"/>
        <family val="2"/>
      </rPr>
      <t>Salary Info</t>
    </r>
    <r>
      <rPr>
        <b/>
        <sz val="10"/>
        <rFont val="Arial"/>
        <family val="2"/>
      </rPr>
      <t xml:space="preserve">
</t>
    </r>
    <r>
      <rPr>
        <b/>
        <i/>
        <u/>
        <sz val="10"/>
        <color rgb="FFC00000"/>
        <rFont val="Arial"/>
        <family val="2"/>
      </rPr>
      <t>(Changes should be made in Salary Overview Sheet)</t>
    </r>
  </si>
  <si>
    <t>Enter salary increase multiplier:</t>
  </si>
  <si>
    <t>Current NIH Max Salary:</t>
  </si>
  <si>
    <t>Only change cells that are white - all others are auto-calculating</t>
  </si>
  <si>
    <t xml:space="preserve"> Domestic Travel</t>
  </si>
  <si>
    <t xml:space="preserve"> International Travel</t>
  </si>
  <si>
    <t>Total Travel  Requested</t>
  </si>
  <si>
    <t>Total Travel Requested</t>
  </si>
  <si>
    <t>Total Travel</t>
  </si>
  <si>
    <t>Materials and Supplies</t>
  </si>
  <si>
    <t>Other Equipment (Non Capital)</t>
  </si>
  <si>
    <t xml:space="preserve"> Notes</t>
  </si>
  <si>
    <t xml:space="preserve">Overall Calendar Mnths </t>
  </si>
  <si>
    <t>Hourly</t>
  </si>
  <si>
    <t>Calendar Mnths</t>
  </si>
  <si>
    <t>Other Costs</t>
  </si>
  <si>
    <t xml:space="preserve"> </t>
  </si>
  <si>
    <t xml:space="preserve">Total Other Costs </t>
  </si>
  <si>
    <t>Indirect costs Rate:</t>
  </si>
  <si>
    <t>IDC totals</t>
  </si>
  <si>
    <t xml:space="preserve"> Legacy IDC on first 25k of subcontract direct costs</t>
  </si>
  <si>
    <t>Subcontract Indirect Costs</t>
  </si>
  <si>
    <t>Subcontract Direct Costs</t>
  </si>
  <si>
    <t>Grant total all costs</t>
  </si>
  <si>
    <t xml:space="preserve"> LRI Direct Costs</t>
  </si>
  <si>
    <t>Benefits</t>
  </si>
  <si>
    <t>Effort</t>
  </si>
  <si>
    <t>Total LRI</t>
  </si>
  <si>
    <t>LRI Direct Costs Subject to Indirects</t>
  </si>
  <si>
    <t>Total Direct Costs</t>
  </si>
  <si>
    <t>Direct Costs Subject to IDC</t>
  </si>
  <si>
    <t>Total Other costs</t>
  </si>
  <si>
    <t>LRI &amp; Subcontract Combined Direct Costs</t>
  </si>
  <si>
    <t>LRI Total Indirect Costs</t>
  </si>
  <si>
    <t>Item</t>
  </si>
  <si>
    <t># days</t>
  </si>
  <si>
    <t>*Special cage= breeding cage, diabetic animals, quarantine animals</t>
  </si>
  <si>
    <t>Rodent Per Diem Descriptions</t>
  </si>
  <si>
    <t>Updated 1/24/17</t>
  </si>
  <si>
    <t>Standard:</t>
  </si>
  <si>
    <t>Special:</t>
  </si>
  <si>
    <t>Hazardous Waste:</t>
  </si>
  <si>
    <t>Up to 5 adult mice can be housed in non-breeding cages</t>
  </si>
  <si>
    <t>2 adult mice (1M, 1F) can be housed in breeding cages</t>
  </si>
  <si>
    <t>2 adult rats are housed per cage</t>
  </si>
  <si>
    <t>Diabetic animals – if males, typically only 4 can be in a cage (or less) due to the excessive urine production – the cages just got soaked too quickly with more animals in the cage.</t>
  </si>
  <si>
    <r>
      <t>·</t>
    </r>
    <r>
      <rPr>
        <sz val="10"/>
        <rFont val="Times New Roman"/>
        <family val="1"/>
      </rPr>
      <t xml:space="preserve">         </t>
    </r>
    <r>
      <rPr>
        <sz val="10"/>
        <rFont val="Arial"/>
        <family val="2"/>
      </rPr>
      <t>Cages housed on IVC rack</t>
    </r>
  </si>
  <si>
    <r>
      <t>·</t>
    </r>
    <r>
      <rPr>
        <sz val="10"/>
        <rFont val="Times New Roman"/>
        <family val="1"/>
      </rPr>
      <t xml:space="preserve">         </t>
    </r>
    <r>
      <rPr>
        <sz val="10"/>
        <rFont val="Arial"/>
        <family val="2"/>
      </rPr>
      <t>Cages changed on standard every 14 day schedule (mice) or 7 day schedule (rats)</t>
    </r>
  </si>
  <si>
    <r>
      <t>·</t>
    </r>
    <r>
      <rPr>
        <sz val="10"/>
        <rFont val="Times New Roman"/>
        <family val="1"/>
      </rPr>
      <t xml:space="preserve">         </t>
    </r>
    <r>
      <rPr>
        <sz val="10"/>
        <rFont val="Arial"/>
        <family val="2"/>
      </rPr>
      <t>Single sex housing (ie not a breeding cage)</t>
    </r>
  </si>
  <si>
    <r>
      <t>·</t>
    </r>
    <r>
      <rPr>
        <sz val="10"/>
        <rFont val="Times New Roman"/>
        <family val="1"/>
      </rPr>
      <t xml:space="preserve">         </t>
    </r>
    <r>
      <rPr>
        <sz val="10"/>
        <rFont val="Arial"/>
        <family val="2"/>
      </rPr>
      <t>Phenotype does not require special husbandry or clinical attention</t>
    </r>
  </si>
  <si>
    <r>
      <t>·</t>
    </r>
    <r>
      <rPr>
        <sz val="10"/>
        <rFont val="Times New Roman"/>
        <family val="1"/>
      </rPr>
      <t xml:space="preserve">         </t>
    </r>
    <r>
      <rPr>
        <sz val="10"/>
        <rFont val="Arial"/>
        <family val="2"/>
      </rPr>
      <t>1.5X standard per diem rate</t>
    </r>
  </si>
  <si>
    <r>
      <t>·</t>
    </r>
    <r>
      <rPr>
        <sz val="10"/>
        <rFont val="Times New Roman"/>
        <family val="1"/>
      </rPr>
      <t xml:space="preserve">         </t>
    </r>
    <r>
      <rPr>
        <sz val="10"/>
        <rFont val="Arial"/>
        <family val="2"/>
      </rPr>
      <t>Diabetic animals</t>
    </r>
  </si>
  <si>
    <r>
      <t>o</t>
    </r>
    <r>
      <rPr>
        <sz val="10"/>
        <rFont val="Times New Roman"/>
        <family val="1"/>
      </rPr>
      <t xml:space="preserve">   </t>
    </r>
    <r>
      <rPr>
        <sz val="10"/>
        <rFont val="Arial"/>
        <family val="2"/>
      </rPr>
      <t>Cages changed 2-3x the normal rate</t>
    </r>
  </si>
  <si>
    <r>
      <t>o</t>
    </r>
    <r>
      <rPr>
        <sz val="10"/>
        <rFont val="Times New Roman"/>
        <family val="1"/>
      </rPr>
      <t xml:space="preserve">   </t>
    </r>
    <r>
      <rPr>
        <sz val="10"/>
        <rFont val="Arial"/>
        <family val="2"/>
      </rPr>
      <t>Additional monitoring/observation required</t>
    </r>
  </si>
  <si>
    <r>
      <t>·</t>
    </r>
    <r>
      <rPr>
        <sz val="10"/>
        <rFont val="Times New Roman"/>
        <family val="1"/>
      </rPr>
      <t xml:space="preserve">         </t>
    </r>
    <r>
      <rPr>
        <sz val="10"/>
        <rFont val="Arial"/>
        <family val="2"/>
      </rPr>
      <t>Breeding cages</t>
    </r>
  </si>
  <si>
    <r>
      <t>o</t>
    </r>
    <r>
      <rPr>
        <sz val="10"/>
        <rFont val="Times New Roman"/>
        <family val="1"/>
      </rPr>
      <t xml:space="preserve">   </t>
    </r>
    <r>
      <rPr>
        <sz val="10"/>
        <rFont val="Arial"/>
        <family val="2"/>
      </rPr>
      <t>Daily pup checks and monitoring of health of breeding group</t>
    </r>
  </si>
  <si>
    <r>
      <t>o</t>
    </r>
    <r>
      <rPr>
        <sz val="10"/>
        <rFont val="Times New Roman"/>
        <family val="1"/>
      </rPr>
      <t xml:space="preserve">   </t>
    </r>
    <r>
      <rPr>
        <sz val="10"/>
        <rFont val="Arial"/>
        <family val="2"/>
      </rPr>
      <t>Monitor for wean dates and notify lab staff of overdue cages or overcrowding</t>
    </r>
  </si>
  <si>
    <r>
      <t>o</t>
    </r>
    <r>
      <rPr>
        <sz val="10"/>
        <rFont val="Times New Roman"/>
        <family val="1"/>
      </rPr>
      <t xml:space="preserve">   </t>
    </r>
    <r>
      <rPr>
        <sz val="10"/>
        <rFont val="Arial"/>
        <family val="2"/>
      </rPr>
      <t>Cage changes and cleaning take longer than standard cages</t>
    </r>
  </si>
  <si>
    <r>
      <t>·</t>
    </r>
    <r>
      <rPr>
        <sz val="10"/>
        <rFont val="Times New Roman"/>
        <family val="1"/>
      </rPr>
      <t xml:space="preserve">         </t>
    </r>
    <r>
      <rPr>
        <sz val="10"/>
        <rFont val="Arial"/>
        <family val="2"/>
      </rPr>
      <t>Quarantine cages</t>
    </r>
  </si>
  <si>
    <r>
      <t>o</t>
    </r>
    <r>
      <rPr>
        <sz val="10"/>
        <rFont val="Times New Roman"/>
        <family val="1"/>
      </rPr>
      <t xml:space="preserve">   </t>
    </r>
    <r>
      <rPr>
        <sz val="10"/>
        <rFont val="Arial"/>
        <family val="2"/>
      </rPr>
      <t>Special handling and housing of cages</t>
    </r>
  </si>
  <si>
    <r>
      <t>o</t>
    </r>
    <r>
      <rPr>
        <sz val="10"/>
        <rFont val="Times New Roman"/>
        <family val="1"/>
      </rPr>
      <t xml:space="preserve">   </t>
    </r>
    <r>
      <rPr>
        <sz val="10"/>
        <rFont val="Arial"/>
        <family val="2"/>
      </rPr>
      <t>Cages changed 2x the normal rate</t>
    </r>
  </si>
  <si>
    <r>
      <t>o</t>
    </r>
    <r>
      <rPr>
        <sz val="10"/>
        <rFont val="Times New Roman"/>
        <family val="1"/>
      </rPr>
      <t xml:space="preserve">   </t>
    </r>
    <r>
      <rPr>
        <sz val="10"/>
        <rFont val="Arial"/>
        <family val="2"/>
      </rPr>
      <t xml:space="preserve">Often on medicated chow and/or gel cups </t>
    </r>
  </si>
  <si>
    <r>
      <t>o</t>
    </r>
    <r>
      <rPr>
        <sz val="10"/>
        <rFont val="Times New Roman"/>
        <family val="1"/>
      </rPr>
      <t xml:space="preserve">   </t>
    </r>
    <r>
      <rPr>
        <sz val="10"/>
        <rFont val="Arial"/>
        <family val="2"/>
      </rPr>
      <t>Increased health monitoring</t>
    </r>
  </si>
  <si>
    <r>
      <t>o</t>
    </r>
    <r>
      <rPr>
        <sz val="10"/>
        <rFont val="Times New Roman"/>
        <family val="1"/>
      </rPr>
      <t xml:space="preserve">   </t>
    </r>
    <r>
      <rPr>
        <sz val="10"/>
        <rFont val="Arial"/>
        <family val="2"/>
      </rPr>
      <t>Increased PPE</t>
    </r>
  </si>
  <si>
    <r>
      <t>·</t>
    </r>
    <r>
      <rPr>
        <sz val="10"/>
        <rFont val="Times New Roman"/>
        <family val="1"/>
      </rPr>
      <t xml:space="preserve">         </t>
    </r>
    <r>
      <rPr>
        <sz val="10"/>
        <rFont val="Arial"/>
        <family val="2"/>
      </rPr>
      <t>2X standard per diem rate (mice) or 2.5X standard per diem rate (rats)</t>
    </r>
  </si>
  <si>
    <r>
      <t>o</t>
    </r>
    <r>
      <rPr>
        <sz val="10"/>
        <rFont val="Times New Roman"/>
        <family val="1"/>
      </rPr>
      <t xml:space="preserve">   </t>
    </r>
    <r>
      <rPr>
        <sz val="10"/>
        <rFont val="Arial"/>
        <family val="2"/>
      </rPr>
      <t>Covers cost of consumables for mice, DCM operates at a loss for rat cages</t>
    </r>
  </si>
  <si>
    <r>
      <t>·</t>
    </r>
    <r>
      <rPr>
        <sz val="10"/>
        <rFont val="Times New Roman"/>
        <family val="1"/>
      </rPr>
      <t xml:space="preserve">         </t>
    </r>
    <r>
      <rPr>
        <sz val="10"/>
        <rFont val="Arial"/>
        <family val="2"/>
      </rPr>
      <t>Cages changed 2x the normal rate</t>
    </r>
  </si>
  <si>
    <r>
      <t>·</t>
    </r>
    <r>
      <rPr>
        <sz val="10"/>
        <rFont val="Times New Roman"/>
        <family val="1"/>
      </rPr>
      <t xml:space="preserve">         </t>
    </r>
    <r>
      <rPr>
        <sz val="10"/>
        <rFont val="Arial"/>
        <family val="2"/>
      </rPr>
      <t>Special handling and labeling of cages</t>
    </r>
  </si>
  <si>
    <r>
      <t>·</t>
    </r>
    <r>
      <rPr>
        <sz val="10"/>
        <rFont val="Times New Roman"/>
        <family val="1"/>
      </rPr>
      <t xml:space="preserve">         </t>
    </r>
    <r>
      <rPr>
        <sz val="10"/>
        <rFont val="Arial"/>
        <family val="2"/>
      </rPr>
      <t>Special handling of waste materials (cages and soiled bedding) as biohazard</t>
    </r>
  </si>
  <si>
    <t>Grand Total</t>
  </si>
  <si>
    <t>Hazardous waste or biohazard rat</t>
  </si>
  <si>
    <t>Hazardous waste or biohazard mice</t>
  </si>
  <si>
    <t># per cage</t>
  </si>
  <si>
    <t># Total Animals</t>
  </si>
  <si>
    <t>% for calculation</t>
  </si>
  <si>
    <t>5% inc</t>
  </si>
  <si>
    <t xml:space="preserve">Cost </t>
  </si>
  <si>
    <t>Standard mice - 1 per cage</t>
  </si>
  <si>
    <t>Standard mice - 5 per cage</t>
  </si>
  <si>
    <t>Total Salary   
Over Grant Period</t>
  </si>
  <si>
    <t>Total Benefits   
Over Grant Period</t>
  </si>
  <si>
    <t>Combined Total Salary + Benefits Over
 Grant Period</t>
  </si>
  <si>
    <t>Subcontract budget detail (If applicable)</t>
  </si>
  <si>
    <t># Animals</t>
  </si>
  <si>
    <t>Annual salary will calculate from hourly rate. If no hourly rate available, just enter the base salary (i.e. without benefits)</t>
  </si>
  <si>
    <t>10% effort = 1.2 cal mo</t>
  </si>
  <si>
    <t>NIH Calendar Months</t>
  </si>
  <si>
    <t>Base Salary
(As of Year 1 of Grant)</t>
  </si>
  <si>
    <t>Total Base Salary 
+ Benefits</t>
  </si>
  <si>
    <t>Sal+Ben yr 1</t>
  </si>
  <si>
    <t>100% salary without benefits Yr 1</t>
  </si>
  <si>
    <t xml:space="preserve">Notes: </t>
  </si>
  <si>
    <t>1. Only change cells that are white - all colored cells auto-calculate</t>
  </si>
  <si>
    <t>3. If someone will, for example, be working a certain percent effort but only for a portion of the year (e.g. if they have other funding until a certain date) then change the number of months in that year, otherwise leave at 12.</t>
  </si>
  <si>
    <t>6. Enter % effort for each person in the 'Full Budget' sheet</t>
  </si>
  <si>
    <t>2a. If you only have salaries WITH benefits, there's a calculator below to figure out the base amount</t>
  </si>
  <si>
    <t>Total Yr 1 (should match sal+benefit amt)</t>
  </si>
  <si>
    <t>If more than one subcontract formulas in the above totals section will need to be modified</t>
  </si>
  <si>
    <t>(use "1.00" for NO increase, use "1.03" for 3% increase)</t>
  </si>
  <si>
    <r>
      <t xml:space="preserve">For calculating year 1 amounts without benefits </t>
    </r>
    <r>
      <rPr>
        <i/>
        <sz val="11"/>
        <rFont val="Arial"/>
        <family val="2"/>
      </rPr>
      <t>- use when you have a total salary and need to know the separate base and benefit amounts</t>
    </r>
  </si>
  <si>
    <t>2023-24</t>
  </si>
  <si>
    <t>4. If the Funding Opportunity Announcement specifies that NO cost of living increases are allowed, then change the increase multiplier to 1.0</t>
  </si>
  <si>
    <t xml:space="preserve">5. If someone's effort starts in any other year than year 1, make sure their starting salary in the Salaries List is their current year total (i.e. current as of first year of grant, any increases will then be calculated correctly) </t>
  </si>
  <si>
    <t>3. Enter % effort for each person in each year</t>
  </si>
  <si>
    <r>
      <t xml:space="preserve">4. Capital equipment is for items costing more than $5,000 </t>
    </r>
    <r>
      <rPr>
        <u/>
        <sz val="11"/>
        <rFont val="Arial"/>
        <family val="2"/>
      </rPr>
      <t>per item</t>
    </r>
    <r>
      <rPr>
        <sz val="11"/>
        <rFont val="Arial"/>
        <family val="2"/>
      </rPr>
      <t xml:space="preserve"> - these are not included in the F&amp;A/indirect cost calculations</t>
    </r>
  </si>
  <si>
    <t>5. If you have a subcontract, enter the total of their direct costs, the portion of their direct costs that F&amp;A will be calculated from, and their F&amp;A rate.</t>
  </si>
  <si>
    <r>
      <t xml:space="preserve">2. </t>
    </r>
    <r>
      <rPr>
        <b/>
        <sz val="11"/>
        <rFont val="Arial"/>
        <family val="2"/>
      </rPr>
      <t>Make sure you have entered all salaries in the 'Salary Overview' sheet first</t>
    </r>
  </si>
  <si>
    <t>Total Supplies</t>
  </si>
  <si>
    <t>Total Publications</t>
  </si>
  <si>
    <t>Total animal purchases</t>
  </si>
  <si>
    <t>Total per diems</t>
  </si>
  <si>
    <t>Total other/misc</t>
  </si>
  <si>
    <t>Subtotal Materials &amp; supplies</t>
  </si>
  <si>
    <r>
      <t xml:space="preserve">2. </t>
    </r>
    <r>
      <rPr>
        <b/>
        <sz val="11"/>
        <rFont val="Arial"/>
        <family val="2"/>
      </rPr>
      <t xml:space="preserve">Start by completing the Salaries list below. </t>
    </r>
    <r>
      <rPr>
        <sz val="11"/>
        <rFont val="Arial"/>
        <family val="2"/>
      </rPr>
      <t>Enter EITHER the hourly rate OR the annual base (without benefits), name, any notes, and role &amp; effort</t>
    </r>
  </si>
  <si>
    <t>Yr 1 without benefits at effort entered</t>
  </si>
  <si>
    <t>Per Diem rates as of 4/1/2019 are below</t>
  </si>
  <si>
    <t>Enter all columns in year 1 and the following years will calculate and include a 5% increase per year (once the other columns have been entered)</t>
  </si>
  <si>
    <t>Splitting groups to account for drop-outs is not necessarily needed, but may be useful to get a more accurate estimate of costs in this area if the overall budget is tight.</t>
  </si>
  <si>
    <t xml:space="preserve">Only rows with a 'year 1 cost' will be calculated, so always enter the year 1 cost even if no other columns are completed until a later year </t>
  </si>
  <si>
    <t>The total calculation for each year is transferred to the full budget sheet automatically</t>
  </si>
  <si>
    <t>Rodent per diem calculation</t>
  </si>
  <si>
    <t>Year 1 Cost</t>
  </si>
  <si>
    <t>Special cage mice* (2 per breeding cage)</t>
  </si>
  <si>
    <t>Standard rat - 2 per cage</t>
  </si>
  <si>
    <t>Special cage rat*  (2 per breeding cage)</t>
  </si>
  <si>
    <t>NHP per diem calculations</t>
  </si>
  <si>
    <t>Rodent per diems (fills from rodent calculation sheet)</t>
  </si>
  <si>
    <t>NHP per diems (fills from NHP calculation sheet)</t>
  </si>
  <si>
    <t>There is a '% for calculation' column so groups of animals can be split, e.g. if there is expected to be 20% drop-out rate then there would be 2 lines entered for this group, one for 80% and one for 20% with a different number of days for each (e.g. yr 1, lines 14 &amp; 15)</t>
  </si>
  <si>
    <t>Note:</t>
  </si>
  <si>
    <t>LRI Indirect costs (68%)</t>
  </si>
  <si>
    <t>Principal Investigator LRI</t>
  </si>
  <si>
    <t>If only 1 group is needed all for the same length of time, then this would be entered as 100%. This could also be reduced in the following years to account for drop-off/sacrifices</t>
  </si>
  <si>
    <t>See examples below (delete any amount from examples from all years before entering your numbers)</t>
  </si>
  <si>
    <t xml:space="preserve">Application Name: </t>
  </si>
  <si>
    <t>Role</t>
  </si>
  <si>
    <t>2019 Salary inc Benefits</t>
  </si>
  <si>
    <t>Note, NEI does NOT allow for increases</t>
  </si>
  <si>
    <t>Version notes</t>
  </si>
  <si>
    <t>V6-2</t>
  </si>
  <si>
    <t>Updated some typos regarding benefit rate change &amp; NIH salary cap (calculations were correct)</t>
  </si>
  <si>
    <t>Removed examples in per diem sheets to avoid confusion</t>
  </si>
  <si>
    <t>V6-3</t>
  </si>
  <si>
    <t>Updated IFS statement in subaward IDC calculation as IFS is not supported in all version of Excel and was giving a #NAME error</t>
  </si>
  <si>
    <t>V6-4</t>
  </si>
  <si>
    <t>Fixed error in totals calculation, fixed missing formula in names section on full sheet</t>
  </si>
  <si>
    <t>Anticipated</t>
  </si>
  <si>
    <t>Annual 2020</t>
  </si>
  <si>
    <t>2024-2025</t>
  </si>
  <si>
    <t>Benefits (27.2%)</t>
  </si>
  <si>
    <t>Benefit rate increased to 27.2% as of Oct 9 2019</t>
  </si>
  <si>
    <t>V6-5</t>
  </si>
  <si>
    <t>Updated benefit rate to 27.2% per new agreement</t>
  </si>
  <si>
    <t>2020 Salary inc Benefits (27.2%)</t>
  </si>
  <si>
    <t>Base Salaries List</t>
  </si>
  <si>
    <t>V6-6</t>
  </si>
  <si>
    <t>Corrected benefit rate from .2722 to .272 in base calc and yrs 1 &amp; 2 of salary overview</t>
  </si>
  <si>
    <t>V6-7</t>
  </si>
  <si>
    <t>Increase NIH max salary per https://grants.nih.gov/grants/guide/notice-files/NOT-OD-20-065.html</t>
  </si>
  <si>
    <t>As of Feb 2020</t>
  </si>
  <si>
    <t>PI</t>
  </si>
  <si>
    <t>LRI IDCs on 1st 25K</t>
  </si>
  <si>
    <t>Cannot be over 17000</t>
  </si>
  <si>
    <t>If applicable. Note for Joanne - if subaward direct costs are less than 25k in year 1, also check calcs for balance in future years</t>
  </si>
  <si>
    <t>V6-8</t>
  </si>
  <si>
    <t>for 2021 (+5%)</t>
  </si>
  <si>
    <r>
      <t>Per diem rates as of 4/1/2020</t>
    </r>
    <r>
      <rPr>
        <i/>
        <sz val="10"/>
        <rFont val="Arial"/>
        <family val="2"/>
      </rPr>
      <t xml:space="preserve"> Includes 5% increase over 2019</t>
    </r>
  </si>
  <si>
    <t>Includes 5% increase over 2020</t>
  </si>
  <si>
    <t>NHP per diem rate for 2021</t>
  </si>
  <si>
    <t>V7</t>
  </si>
  <si>
    <t>Base inc fringe</t>
  </si>
  <si>
    <t>%</t>
  </si>
  <si>
    <t>Capital Equipment</t>
  </si>
  <si>
    <t>Travel</t>
  </si>
  <si>
    <t>Animal costs</t>
  </si>
  <si>
    <t>Publications</t>
  </si>
  <si>
    <t>Supplies &amp; Other</t>
  </si>
  <si>
    <t>Total Direct Costs:</t>
  </si>
  <si>
    <t>Direct costs subject to IDC</t>
  </si>
  <si>
    <t>IDC @ 68%</t>
  </si>
  <si>
    <t>Grand Totals - LRI Only</t>
  </si>
  <si>
    <t>LRI IDC on 1st 25k of sub</t>
  </si>
  <si>
    <t xml:space="preserve"> Total Subaward costs</t>
  </si>
  <si>
    <t>All costs</t>
  </si>
  <si>
    <t>All fields are populated from the salary overview and main budget sheets</t>
  </si>
  <si>
    <t>Updated Per diems for 2021. Changed the way sub IDCs on first 25K are calculated, makes it easier to add additional subs-awards.</t>
  </si>
  <si>
    <t>Notes for future versions</t>
  </si>
  <si>
    <t>Main budget - need to remove the spacer columns for easier tabbing</t>
  </si>
  <si>
    <t>Double check the 'simple summary' calculates correctly once a whole budget is entered</t>
  </si>
  <si>
    <t>Possibly split subawards onto separate sheets with just totals in the full budget sheet (not sure if this would be helpful or not)</t>
  </si>
  <si>
    <t xml:space="preserve">NIH Cap - The Executive Level II salary increased to $199,300 effective January 3, 2021. https://grants.nih.gov/grants/guide/notice-files/NOT-HS-21-007.html </t>
  </si>
  <si>
    <t>V8</t>
  </si>
  <si>
    <t>Updated NIH salary cap for 2021</t>
  </si>
  <si>
    <t>Added a 'simple summary' sheet - Current just testing it</t>
  </si>
  <si>
    <t xml:space="preserve">NIH Cap - The Executive Level II salary increased to $199,300 effective January 3, 2021. </t>
  </si>
  <si>
    <t>IDC increased to 68% as of April 1 2018</t>
  </si>
  <si>
    <t xml:space="preserve">IDC increased to 68% as of April 1 2018 </t>
  </si>
  <si>
    <t>Summary - BETA - may need formulas checking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</si>
</sst>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quot;$&quot;* #,##0.0000_);_(&quot;$&quot;* \(#,##0.0000\);_(&quot;$&quot;* &quot;-&quot;??_);_(@_)"/>
  </numFmts>
  <fonts count="43" x14ac:knownFonts="1">
    <font>
      <sz val="10"/>
      <name val="Arial"/>
    </font>
    <font>
      <sz val="10"/>
      <name val="Arial"/>
      <family val="2"/>
    </font>
    <font>
      <sz val="10"/>
      <name val="Arial Narrow"/>
      <family val="2"/>
    </font>
    <font>
      <b/>
      <sz val="10"/>
      <name val="Arial"/>
      <family val="2"/>
    </font>
    <font>
      <b/>
      <sz val="14"/>
      <name val="Arial"/>
      <family val="2"/>
    </font>
    <font>
      <sz val="9"/>
      <name val="Arial"/>
      <family val="2"/>
    </font>
    <font>
      <b/>
      <i/>
      <sz val="9"/>
      <name val="Arial"/>
      <family val="2"/>
    </font>
    <font>
      <b/>
      <sz val="9"/>
      <name val="Arial"/>
      <family val="2"/>
    </font>
    <font>
      <sz val="10"/>
      <name val="Arial"/>
      <family val="2"/>
    </font>
    <font>
      <b/>
      <sz val="11"/>
      <name val="Arial Narrow"/>
      <family val="2"/>
    </font>
    <font>
      <b/>
      <sz val="10"/>
      <name val="Arial Narrow"/>
      <family val="2"/>
    </font>
    <font>
      <b/>
      <sz val="12"/>
      <name val="Arial"/>
      <family val="2"/>
    </font>
    <font>
      <i/>
      <sz val="10"/>
      <name val="Arial"/>
      <family val="2"/>
    </font>
    <font>
      <sz val="10"/>
      <name val="Arial"/>
      <family val="2"/>
    </font>
    <font>
      <sz val="11"/>
      <name val="Arial"/>
      <family val="2"/>
    </font>
    <font>
      <b/>
      <sz val="11"/>
      <name val="Arial"/>
      <family val="2"/>
    </font>
    <font>
      <b/>
      <u/>
      <sz val="10"/>
      <name val="Arial"/>
      <family val="2"/>
    </font>
    <font>
      <b/>
      <u/>
      <sz val="12"/>
      <name val="Arial"/>
      <family val="2"/>
    </font>
    <font>
      <b/>
      <i/>
      <sz val="9"/>
      <color theme="1"/>
      <name val="Arial"/>
      <family val="2"/>
    </font>
    <font>
      <sz val="9"/>
      <color indexed="81"/>
      <name val="Tahoma"/>
      <family val="2"/>
    </font>
    <font>
      <b/>
      <sz val="9"/>
      <color indexed="81"/>
      <name val="Tahoma"/>
      <family val="2"/>
    </font>
    <font>
      <b/>
      <sz val="10"/>
      <color rgb="FFFF0000"/>
      <name val="Arial"/>
      <family val="2"/>
    </font>
    <font>
      <sz val="10"/>
      <name val="Arial"/>
      <family val="2"/>
    </font>
    <font>
      <sz val="10"/>
      <color rgb="FFFF0000"/>
      <name val="Arial"/>
      <family val="2"/>
    </font>
    <font>
      <sz val="10"/>
      <name val="Arial"/>
      <family val="2"/>
    </font>
    <font>
      <sz val="10"/>
      <color theme="1"/>
      <name val="Arial"/>
      <family val="2"/>
    </font>
    <font>
      <sz val="10"/>
      <name val="Arial"/>
      <family val="2"/>
    </font>
    <font>
      <b/>
      <i/>
      <u/>
      <sz val="10"/>
      <color rgb="FFC00000"/>
      <name val="Arial"/>
      <family val="2"/>
    </font>
    <font>
      <b/>
      <i/>
      <sz val="11"/>
      <name val="Arial"/>
      <family val="2"/>
    </font>
    <font>
      <b/>
      <sz val="11"/>
      <color theme="1"/>
      <name val="Arial"/>
      <family val="2"/>
    </font>
    <font>
      <sz val="11"/>
      <color rgb="FF000000"/>
      <name val="Arial"/>
      <family val="2"/>
    </font>
    <font>
      <sz val="10"/>
      <color indexed="8"/>
      <name val="Arial"/>
      <family val="2"/>
    </font>
    <font>
      <i/>
      <sz val="11"/>
      <name val="Arial"/>
      <family val="2"/>
    </font>
    <font>
      <sz val="10"/>
      <name val="Symbol"/>
      <family val="1"/>
      <charset val="2"/>
    </font>
    <font>
      <sz val="10"/>
      <name val="Times New Roman"/>
      <family val="1"/>
    </font>
    <font>
      <sz val="10"/>
      <name val="Courier New"/>
      <family val="3"/>
    </font>
    <font>
      <b/>
      <i/>
      <sz val="14"/>
      <name val="Arial"/>
      <family val="2"/>
    </font>
    <font>
      <sz val="14"/>
      <name val="Arial"/>
      <family val="2"/>
    </font>
    <font>
      <b/>
      <u/>
      <sz val="14"/>
      <name val="Arial"/>
      <family val="2"/>
    </font>
    <font>
      <b/>
      <sz val="9"/>
      <color rgb="FF0070C0"/>
      <name val="Arial"/>
      <family val="2"/>
    </font>
    <font>
      <u/>
      <sz val="11"/>
      <name val="Arial"/>
      <family val="2"/>
    </font>
    <font>
      <b/>
      <i/>
      <sz val="10"/>
      <name val="Arial"/>
      <family val="2"/>
    </font>
    <font>
      <sz val="12"/>
      <name val="Arial"/>
      <family val="2"/>
    </font>
  </fonts>
  <fills count="17">
    <fill>
      <patternFill patternType="none"/>
    </fill>
    <fill>
      <patternFill patternType="gray125"/>
    </fill>
    <fill>
      <patternFill patternType="solid">
        <fgColor theme="0" tint="-0.3499862666707357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1" tint="0.499984740745262"/>
        <bgColor indexed="64"/>
      </patternFill>
    </fill>
  </fills>
  <borders count="76">
    <border>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s>
  <cellStyleXfs count="14">
    <xf numFmtId="0" fontId="0" fillId="0" borderId="0"/>
    <xf numFmtId="44" fontId="1" fillId="0" borderId="0" applyFont="0" applyFill="0" applyBorder="0" applyAlignment="0" applyProtection="0"/>
    <xf numFmtId="0" fontId="2" fillId="0" borderId="0"/>
    <xf numFmtId="9" fontId="1"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4" fontId="24" fillId="0" borderId="0" applyFont="0" applyFill="0" applyBorder="0" applyAlignment="0" applyProtection="0"/>
    <xf numFmtId="9" fontId="24" fillId="0" borderId="0" applyFont="0" applyFill="0" applyBorder="0" applyAlignment="0" applyProtection="0"/>
    <xf numFmtId="43" fontId="26" fillId="0" borderId="0" applyFont="0" applyFill="0" applyBorder="0" applyAlignment="0" applyProtection="0"/>
  </cellStyleXfs>
  <cellXfs count="798">
    <xf numFmtId="0" fontId="0" fillId="0" borderId="0" xfId="0"/>
    <xf numFmtId="0" fontId="2" fillId="0" borderId="0" xfId="2" applyProtection="1"/>
    <xf numFmtId="0" fontId="3" fillId="0" borderId="0" xfId="2" applyFont="1" applyProtection="1"/>
    <xf numFmtId="9" fontId="2" fillId="0" borderId="0" xfId="3" applyFont="1" applyProtection="1"/>
    <xf numFmtId="44" fontId="2" fillId="0" borderId="0" xfId="1" applyFont="1" applyProtection="1"/>
    <xf numFmtId="0" fontId="2" fillId="0" borderId="0" xfId="2" applyFill="1" applyProtection="1"/>
    <xf numFmtId="0" fontId="5" fillId="0" borderId="0" xfId="2" applyFont="1" applyAlignment="1" applyProtection="1">
      <alignment horizontal="left" vertical="center"/>
    </xf>
    <xf numFmtId="0" fontId="5" fillId="0" borderId="0" xfId="2" applyFont="1" applyAlignment="1" applyProtection="1">
      <alignment vertical="center"/>
    </xf>
    <xf numFmtId="9" fontId="5" fillId="0" borderId="0" xfId="3" applyFont="1" applyAlignment="1" applyProtection="1">
      <alignment vertical="center"/>
    </xf>
    <xf numFmtId="44" fontId="5" fillId="0" borderId="0" xfId="1" applyFont="1" applyAlignment="1" applyProtection="1">
      <alignment vertical="center"/>
    </xf>
    <xf numFmtId="9" fontId="5" fillId="0" borderId="0" xfId="3" applyFont="1" applyAlignment="1" applyProtection="1">
      <alignment horizontal="center" vertical="center"/>
    </xf>
    <xf numFmtId="44" fontId="5" fillId="0" borderId="0" xfId="1" applyFont="1" applyAlignment="1" applyProtection="1">
      <alignment horizontal="center" vertical="center"/>
    </xf>
    <xf numFmtId="0" fontId="5" fillId="0" borderId="0" xfId="2" applyFont="1" applyAlignment="1" applyProtection="1">
      <alignment horizontal="center" vertical="center"/>
    </xf>
    <xf numFmtId="0" fontId="6" fillId="0" borderId="0" xfId="2" applyFont="1" applyBorder="1" applyAlignment="1" applyProtection="1">
      <alignment horizontal="left" vertical="center"/>
    </xf>
    <xf numFmtId="0" fontId="7" fillId="0" borderId="0" xfId="2" applyFont="1" applyAlignment="1" applyProtection="1">
      <alignment horizontal="center" vertical="center"/>
    </xf>
    <xf numFmtId="0" fontId="2" fillId="0" borderId="0" xfId="2" applyFont="1" applyProtection="1"/>
    <xf numFmtId="0" fontId="2" fillId="0" borderId="0" xfId="2" applyFont="1" applyFill="1" applyProtection="1"/>
    <xf numFmtId="0" fontId="7" fillId="0" borderId="0" xfId="2" applyFont="1" applyAlignment="1" applyProtection="1">
      <alignment horizontal="center" vertical="center" textRotation="90"/>
    </xf>
    <xf numFmtId="0" fontId="3" fillId="0" borderId="0" xfId="2" applyFont="1" applyAlignment="1" applyProtection="1">
      <alignment horizontal="center" vertical="center" textRotation="90"/>
    </xf>
    <xf numFmtId="9" fontId="3" fillId="0" borderId="0" xfId="3" applyFont="1" applyFill="1" applyBorder="1" applyAlignment="1" applyProtection="1"/>
    <xf numFmtId="0" fontId="9" fillId="0" borderId="0" xfId="2" applyFont="1" applyFill="1" applyBorder="1" applyAlignment="1" applyProtection="1">
      <alignment horizontal="center" vertical="center" textRotation="90"/>
    </xf>
    <xf numFmtId="0" fontId="5" fillId="0" borderId="0" xfId="2" applyFont="1" applyBorder="1" applyAlignment="1" applyProtection="1">
      <alignment horizontal="right" vertical="center"/>
    </xf>
    <xf numFmtId="44" fontId="7" fillId="0" borderId="0" xfId="2" applyNumberFormat="1" applyFont="1" applyAlignment="1" applyProtection="1">
      <alignment horizontal="center" vertical="center"/>
    </xf>
    <xf numFmtId="0" fontId="3" fillId="0" borderId="0" xfId="2" applyFont="1" applyBorder="1" applyAlignment="1" applyProtection="1">
      <alignment horizontal="right" vertical="center"/>
    </xf>
    <xf numFmtId="44" fontId="3" fillId="0" borderId="0" xfId="1" applyFont="1" applyAlignment="1" applyProtection="1">
      <alignment horizontal="center" vertical="center"/>
    </xf>
    <xf numFmtId="44" fontId="3" fillId="0" borderId="0" xfId="2" applyNumberFormat="1" applyFont="1" applyAlignment="1" applyProtection="1">
      <alignment horizontal="center" vertical="center"/>
    </xf>
    <xf numFmtId="0" fontId="3" fillId="0" borderId="0" xfId="2" applyFont="1" applyAlignment="1" applyProtection="1">
      <alignment horizontal="center" vertical="center"/>
    </xf>
    <xf numFmtId="9" fontId="3" fillId="0" borderId="0" xfId="3" applyFont="1" applyAlignment="1" applyProtection="1">
      <alignment horizontal="right" vertical="center"/>
    </xf>
    <xf numFmtId="9" fontId="3" fillId="0" borderId="0" xfId="3" applyFont="1" applyAlignment="1" applyProtection="1">
      <alignment horizontal="center" vertical="center"/>
    </xf>
    <xf numFmtId="0" fontId="10" fillId="0" borderId="0" xfId="2" applyFont="1" applyFill="1" applyProtection="1"/>
    <xf numFmtId="0" fontId="9" fillId="0" borderId="0" xfId="2" applyFont="1" applyFill="1" applyAlignment="1" applyProtection="1">
      <alignment horizontal="center" vertical="center" textRotation="90"/>
    </xf>
    <xf numFmtId="0" fontId="9" fillId="0" borderId="0" xfId="2" applyFont="1" applyAlignment="1" applyProtection="1">
      <alignment horizontal="center" vertical="center" textRotation="90"/>
    </xf>
    <xf numFmtId="0" fontId="2" fillId="0" borderId="0" xfId="2" applyFont="1" applyFill="1" applyAlignment="1" applyProtection="1">
      <alignment vertical="center"/>
    </xf>
    <xf numFmtId="0" fontId="2" fillId="0" borderId="0" xfId="2" applyFont="1" applyAlignment="1" applyProtection="1">
      <alignment vertical="center"/>
    </xf>
    <xf numFmtId="0" fontId="10" fillId="0" borderId="0" xfId="2" applyFont="1" applyProtection="1"/>
    <xf numFmtId="164" fontId="3" fillId="0" borderId="0" xfId="1" applyNumberFormat="1" applyFont="1" applyBorder="1" applyAlignment="1" applyProtection="1">
      <alignment horizontal="center" vertical="center"/>
    </xf>
    <xf numFmtId="0" fontId="14" fillId="0" borderId="15" xfId="0" applyFont="1" applyBorder="1"/>
    <xf numFmtId="0" fontId="15" fillId="0" borderId="15" xfId="0" applyFont="1" applyBorder="1" applyAlignment="1">
      <alignment horizontal="center" vertical="center"/>
    </xf>
    <xf numFmtId="0" fontId="8" fillId="0" borderId="15" xfId="0" applyFont="1" applyBorder="1"/>
    <xf numFmtId="0" fontId="0" fillId="0" borderId="15" xfId="0" applyBorder="1"/>
    <xf numFmtId="0" fontId="0" fillId="0" borderId="15" xfId="0" applyFill="1" applyBorder="1"/>
    <xf numFmtId="0" fontId="8" fillId="2" borderId="29" xfId="0" applyFont="1" applyFill="1" applyBorder="1" applyAlignment="1"/>
    <xf numFmtId="0" fontId="8" fillId="2" borderId="22" xfId="0" applyFont="1" applyFill="1" applyBorder="1" applyAlignment="1"/>
    <xf numFmtId="0" fontId="0" fillId="0" borderId="0" xfId="0" applyFill="1" applyBorder="1"/>
    <xf numFmtId="0" fontId="0" fillId="0" borderId="15" xfId="0" applyFill="1" applyBorder="1" applyAlignment="1">
      <alignment vertical="center"/>
    </xf>
    <xf numFmtId="164" fontId="14" fillId="2" borderId="22" xfId="0" applyNumberFormat="1" applyFont="1" applyFill="1" applyBorder="1" applyAlignment="1"/>
    <xf numFmtId="0" fontId="14" fillId="0" borderId="0" xfId="0" applyFont="1" applyBorder="1"/>
    <xf numFmtId="0" fontId="0" fillId="0" borderId="18" xfId="0" applyBorder="1"/>
    <xf numFmtId="0" fontId="0" fillId="0" borderId="0" xfId="0" applyFill="1" applyBorder="1" applyAlignment="1">
      <alignment vertical="center"/>
    </xf>
    <xf numFmtId="0" fontId="8" fillId="0" borderId="0" xfId="0" applyFont="1" applyBorder="1"/>
    <xf numFmtId="0" fontId="3" fillId="2" borderId="28"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15" fillId="0" borderId="15" xfId="0" applyFont="1" applyBorder="1"/>
    <xf numFmtId="0" fontId="21" fillId="0" borderId="0" xfId="0" applyFont="1" applyBorder="1"/>
    <xf numFmtId="0" fontId="1" fillId="0" borderId="0" xfId="2" applyFont="1" applyAlignment="1" applyProtection="1">
      <alignment horizontal="center" vertical="center"/>
    </xf>
    <xf numFmtId="0" fontId="1" fillId="0" borderId="0" xfId="2" applyFont="1" applyAlignment="1" applyProtection="1">
      <alignment horizontal="left"/>
    </xf>
    <xf numFmtId="164" fontId="5" fillId="0" borderId="0" xfId="1" applyNumberFormat="1" applyFont="1" applyAlignment="1" applyProtection="1">
      <alignment horizontal="center" vertical="center"/>
    </xf>
    <xf numFmtId="0" fontId="0" fillId="0" borderId="0" xfId="0" applyBorder="1"/>
    <xf numFmtId="0" fontId="14" fillId="0" borderId="0" xfId="2" applyFont="1" applyProtection="1"/>
    <xf numFmtId="0" fontId="15" fillId="0" borderId="0" xfId="2" applyFont="1" applyProtection="1"/>
    <xf numFmtId="9" fontId="14" fillId="0" borderId="0" xfId="3" applyFont="1" applyProtection="1"/>
    <xf numFmtId="44" fontId="14" fillId="0" borderId="0" xfId="1" applyFont="1" applyProtection="1"/>
    <xf numFmtId="0" fontId="14" fillId="0" borderId="0" xfId="2" applyFont="1" applyFill="1" applyProtection="1"/>
    <xf numFmtId="44" fontId="14" fillId="0" borderId="0" xfId="1" applyFont="1" applyFill="1" applyBorder="1" applyAlignment="1">
      <alignment horizontal="center"/>
    </xf>
    <xf numFmtId="0" fontId="14" fillId="0" borderId="0" xfId="0" applyFont="1" applyFill="1" applyBorder="1" applyAlignment="1">
      <alignment horizontal="left" wrapText="1"/>
    </xf>
    <xf numFmtId="164" fontId="14" fillId="0" borderId="0" xfId="1" applyNumberFormat="1" applyFont="1" applyProtection="1"/>
    <xf numFmtId="44" fontId="2" fillId="0" borderId="0" xfId="2" applyNumberFormat="1" applyFill="1" applyProtection="1"/>
    <xf numFmtId="0" fontId="3" fillId="0" borderId="0" xfId="0" applyFont="1" applyBorder="1"/>
    <xf numFmtId="2" fontId="1" fillId="9" borderId="13" xfId="2" applyNumberFormat="1" applyFont="1" applyFill="1" applyBorder="1" applyAlignment="1" applyProtection="1">
      <alignment horizontal="center" vertical="center"/>
    </xf>
    <xf numFmtId="2" fontId="1" fillId="9" borderId="10" xfId="2" applyNumberFormat="1" applyFont="1" applyFill="1" applyBorder="1" applyAlignment="1" applyProtection="1">
      <alignment horizontal="center" vertical="center"/>
    </xf>
    <xf numFmtId="0" fontId="1" fillId="0" borderId="36" xfId="2" applyFont="1" applyFill="1" applyBorder="1" applyAlignment="1" applyProtection="1">
      <alignment vertical="center"/>
    </xf>
    <xf numFmtId="0" fontId="1" fillId="0" borderId="37" xfId="2" applyFont="1" applyFill="1" applyBorder="1" applyAlignment="1" applyProtection="1">
      <alignment vertical="center"/>
    </xf>
    <xf numFmtId="9" fontId="1" fillId="0" borderId="35" xfId="3" applyFont="1" applyBorder="1" applyAlignment="1" applyProtection="1">
      <alignment horizontal="center" vertical="center"/>
    </xf>
    <xf numFmtId="9" fontId="1" fillId="0" borderId="35" xfId="3" applyFont="1" applyFill="1" applyBorder="1" applyAlignment="1" applyProtection="1">
      <alignment horizontal="center" vertical="center"/>
    </xf>
    <xf numFmtId="9" fontId="1" fillId="0" borderId="39" xfId="3" applyFont="1" applyBorder="1" applyAlignment="1" applyProtection="1">
      <alignment horizontal="center" vertical="center"/>
    </xf>
    <xf numFmtId="0" fontId="1" fillId="0" borderId="40" xfId="2" applyFont="1" applyFill="1" applyBorder="1" applyAlignment="1" applyProtection="1">
      <alignment vertical="center"/>
    </xf>
    <xf numFmtId="164" fontId="8" fillId="3" borderId="15" xfId="1" applyNumberFormat="1" applyFont="1" applyFill="1" applyBorder="1" applyAlignment="1" applyProtection="1">
      <alignment horizontal="right" vertical="center"/>
    </xf>
    <xf numFmtId="0" fontId="15" fillId="2" borderId="22" xfId="0" applyFont="1" applyFill="1" applyBorder="1" applyAlignment="1"/>
    <xf numFmtId="0" fontId="15" fillId="0" borderId="0" xfId="0" applyFont="1" applyBorder="1"/>
    <xf numFmtId="4" fontId="14" fillId="0" borderId="0" xfId="0" applyNumberFormat="1" applyFont="1"/>
    <xf numFmtId="44" fontId="14" fillId="2" borderId="22" xfId="0" applyNumberFormat="1" applyFont="1" applyFill="1" applyBorder="1" applyAlignment="1"/>
    <xf numFmtId="44" fontId="21" fillId="0" borderId="0" xfId="0" applyNumberFormat="1" applyFont="1" applyBorder="1"/>
    <xf numFmtId="0" fontId="1" fillId="0" borderId="12" xfId="2" applyFont="1" applyFill="1" applyBorder="1" applyAlignment="1" applyProtection="1">
      <alignment horizontal="center" vertical="center"/>
      <protection locked="0"/>
    </xf>
    <xf numFmtId="0" fontId="1" fillId="0" borderId="15" xfId="2" applyFont="1" applyFill="1" applyBorder="1" applyAlignment="1" applyProtection="1">
      <alignment horizontal="center" vertical="center"/>
      <protection locked="0"/>
    </xf>
    <xf numFmtId="9" fontId="15" fillId="0" borderId="0" xfId="3" applyFont="1" applyProtection="1"/>
    <xf numFmtId="44" fontId="15" fillId="0" borderId="0" xfId="1" applyFont="1" applyProtection="1"/>
    <xf numFmtId="0" fontId="15" fillId="0" borderId="0" xfId="2" applyFont="1" applyFill="1" applyProtection="1"/>
    <xf numFmtId="0" fontId="15" fillId="0" borderId="20" xfId="2" applyFont="1" applyBorder="1" applyProtection="1"/>
    <xf numFmtId="9" fontId="15" fillId="0" borderId="20" xfId="3" applyFont="1" applyBorder="1" applyProtection="1"/>
    <xf numFmtId="44" fontId="15" fillId="0" borderId="20" xfId="1" applyFont="1" applyBorder="1" applyProtection="1"/>
    <xf numFmtId="44" fontId="15" fillId="0" borderId="21" xfId="1" applyFont="1" applyBorder="1" applyProtection="1"/>
    <xf numFmtId="9" fontId="15" fillId="0" borderId="21" xfId="3" applyFont="1" applyBorder="1" applyProtection="1"/>
    <xf numFmtId="0" fontId="30" fillId="0" borderId="0" xfId="0" applyFont="1" applyAlignment="1">
      <alignment horizontal="justify" vertical="center"/>
    </xf>
    <xf numFmtId="0" fontId="14" fillId="0" borderId="0" xfId="0" applyFont="1" applyAlignment="1">
      <alignment horizontal="justify" vertical="center"/>
    </xf>
    <xf numFmtId="0" fontId="0" fillId="0" borderId="0" xfId="0" applyAlignment="1"/>
    <xf numFmtId="0" fontId="2" fillId="0" borderId="0" xfId="2" applyAlignment="1" applyProtection="1"/>
    <xf numFmtId="0" fontId="3" fillId="0" borderId="0" xfId="2" applyFont="1" applyAlignment="1" applyProtection="1"/>
    <xf numFmtId="9" fontId="2" fillId="0" borderId="0" xfId="3" applyFont="1" applyAlignment="1" applyProtection="1"/>
    <xf numFmtId="44" fontId="2" fillId="0" borderId="0" xfId="1" applyFont="1" applyAlignment="1" applyProtection="1"/>
    <xf numFmtId="0" fontId="2" fillId="0" borderId="0" xfId="2" applyFill="1" applyAlignment="1" applyProtection="1"/>
    <xf numFmtId="0" fontId="3" fillId="3" borderId="15" xfId="0" applyFont="1" applyFill="1" applyBorder="1" applyAlignment="1">
      <alignment horizontal="center" vertical="center" wrapText="1"/>
    </xf>
    <xf numFmtId="0" fontId="14" fillId="3" borderId="15" xfId="0" applyFont="1" applyFill="1" applyBorder="1"/>
    <xf numFmtId="0" fontId="1" fillId="0" borderId="0" xfId="0" applyFont="1" applyBorder="1"/>
    <xf numFmtId="0" fontId="14" fillId="2" borderId="29" xfId="0" applyFont="1" applyFill="1" applyBorder="1" applyAlignment="1"/>
    <xf numFmtId="0" fontId="14" fillId="2" borderId="22" xfId="0" applyFont="1" applyFill="1" applyBorder="1" applyAlignment="1"/>
    <xf numFmtId="0" fontId="15" fillId="3" borderId="15" xfId="0" applyFont="1" applyFill="1" applyBorder="1" applyAlignment="1">
      <alignment horizontal="right"/>
    </xf>
    <xf numFmtId="0" fontId="1" fillId="0" borderId="0" xfId="0" applyFont="1" applyBorder="1" applyAlignment="1">
      <alignment horizontal="left"/>
    </xf>
    <xf numFmtId="164" fontId="1" fillId="0" borderId="0" xfId="8" applyNumberFormat="1" applyFont="1" applyBorder="1"/>
    <xf numFmtId="0" fontId="0" fillId="0" borderId="0" xfId="0" applyBorder="1"/>
    <xf numFmtId="0" fontId="14" fillId="2" borderId="22" xfId="0" applyFont="1" applyFill="1" applyBorder="1" applyAlignment="1">
      <alignment vertical="center"/>
    </xf>
    <xf numFmtId="0" fontId="1" fillId="0" borderId="0" xfId="0" applyFont="1" applyBorder="1" applyAlignment="1"/>
    <xf numFmtId="0" fontId="1" fillId="0" borderId="0" xfId="0" applyFont="1" applyBorder="1" applyAlignment="1">
      <alignment vertical="center"/>
    </xf>
    <xf numFmtId="0" fontId="1" fillId="2" borderId="15" xfId="0" applyFont="1" applyFill="1" applyBorder="1" applyAlignment="1"/>
    <xf numFmtId="0" fontId="14" fillId="0" borderId="0" xfId="0" applyFont="1" applyBorder="1"/>
    <xf numFmtId="0" fontId="1" fillId="2" borderId="22" xfId="0" applyFont="1" applyFill="1" applyBorder="1" applyAlignment="1">
      <alignment vertical="center"/>
    </xf>
    <xf numFmtId="0" fontId="1" fillId="5" borderId="20" xfId="0" applyFont="1" applyFill="1" applyBorder="1" applyAlignment="1">
      <alignment vertical="center"/>
    </xf>
    <xf numFmtId="0" fontId="15" fillId="5" borderId="15" xfId="0" applyFont="1" applyFill="1" applyBorder="1" applyAlignment="1">
      <alignment horizontal="right"/>
    </xf>
    <xf numFmtId="164" fontId="1" fillId="0" borderId="20" xfId="1" applyNumberFormat="1" applyFont="1" applyBorder="1" applyAlignment="1" applyProtection="1">
      <alignment horizontal="right" vertical="center"/>
      <protection locked="0"/>
    </xf>
    <xf numFmtId="0" fontId="15" fillId="0" borderId="0" xfId="0" applyFont="1" applyBorder="1" applyAlignment="1">
      <alignment horizontal="center" vertical="center"/>
    </xf>
    <xf numFmtId="0" fontId="12" fillId="0" borderId="0" xfId="0" applyFont="1" applyBorder="1"/>
    <xf numFmtId="164" fontId="15" fillId="5" borderId="18" xfId="0" applyNumberFormat="1" applyFont="1" applyFill="1" applyBorder="1" applyAlignment="1">
      <alignment horizontal="center" vertical="center"/>
    </xf>
    <xf numFmtId="44" fontId="5" fillId="0" borderId="0" xfId="1" applyFont="1" applyAlignment="1" applyProtection="1">
      <alignment horizontal="center" vertical="center"/>
    </xf>
    <xf numFmtId="44" fontId="5" fillId="0" borderId="0" xfId="1" applyNumberFormat="1" applyFont="1" applyAlignment="1" applyProtection="1">
      <alignment horizontal="center" vertical="center"/>
    </xf>
    <xf numFmtId="44" fontId="3" fillId="0" borderId="0" xfId="1" applyNumberFormat="1" applyFont="1" applyBorder="1" applyAlignment="1" applyProtection="1">
      <alignment horizontal="center" vertical="center"/>
    </xf>
    <xf numFmtId="0" fontId="8" fillId="0" borderId="0" xfId="0" applyFont="1" applyFill="1" applyBorder="1"/>
    <xf numFmtId="0" fontId="8" fillId="7" borderId="0" xfId="0" applyFont="1" applyFill="1" applyBorder="1"/>
    <xf numFmtId="0" fontId="1" fillId="0" borderId="0" xfId="6"/>
    <xf numFmtId="0" fontId="1" fillId="0" borderId="35" xfId="6" applyBorder="1"/>
    <xf numFmtId="0" fontId="1" fillId="0" borderId="0" xfId="6" applyBorder="1"/>
    <xf numFmtId="0" fontId="1" fillId="0" borderId="43" xfId="6" applyBorder="1"/>
    <xf numFmtId="0" fontId="3" fillId="0" borderId="0" xfId="6" applyFont="1" applyAlignment="1">
      <alignment horizontal="center" vertical="center" wrapText="1"/>
    </xf>
    <xf numFmtId="44" fontId="0" fillId="0" borderId="0" xfId="1" applyFont="1" applyBorder="1"/>
    <xf numFmtId="44" fontId="3" fillId="0" borderId="0" xfId="6" applyNumberFormat="1" applyFont="1" applyBorder="1"/>
    <xf numFmtId="0" fontId="37" fillId="8" borderId="0" xfId="0" applyFont="1" applyFill="1" applyBorder="1"/>
    <xf numFmtId="0" fontId="3" fillId="0" borderId="0" xfId="6" applyFont="1" applyBorder="1"/>
    <xf numFmtId="43" fontId="14" fillId="0" borderId="0" xfId="13" applyFont="1" applyBorder="1" applyProtection="1"/>
    <xf numFmtId="0" fontId="1" fillId="0" borderId="45" xfId="6" applyBorder="1"/>
    <xf numFmtId="0" fontId="32" fillId="0" borderId="0" xfId="0" applyFont="1" applyBorder="1" applyAlignment="1">
      <alignment vertical="center"/>
    </xf>
    <xf numFmtId="0" fontId="11" fillId="0" borderId="0" xfId="6" applyFont="1" applyBorder="1"/>
    <xf numFmtId="164" fontId="3" fillId="4" borderId="18" xfId="0" applyNumberFormat="1" applyFont="1" applyFill="1" applyBorder="1" applyAlignment="1"/>
    <xf numFmtId="164" fontId="3" fillId="0" borderId="18" xfId="0" applyNumberFormat="1" applyFont="1" applyBorder="1" applyAlignment="1"/>
    <xf numFmtId="164" fontId="21" fillId="0" borderId="0" xfId="0" applyNumberFormat="1" applyFont="1" applyBorder="1"/>
    <xf numFmtId="164" fontId="8" fillId="2" borderId="0" xfId="0" applyNumberFormat="1" applyFont="1" applyFill="1" applyBorder="1" applyAlignment="1">
      <alignment horizontal="left"/>
    </xf>
    <xf numFmtId="164" fontId="3" fillId="10" borderId="18" xfId="1" applyNumberFormat="1" applyFont="1" applyFill="1" applyBorder="1" applyAlignment="1"/>
    <xf numFmtId="164" fontId="15" fillId="10" borderId="41" xfId="0" applyNumberFormat="1" applyFont="1" applyFill="1" applyBorder="1" applyAlignment="1"/>
    <xf numFmtId="164" fontId="15" fillId="11" borderId="18" xfId="0" applyNumberFormat="1" applyFont="1" applyFill="1" applyBorder="1" applyAlignment="1">
      <alignment horizontal="center" vertical="center"/>
    </xf>
    <xf numFmtId="0" fontId="1" fillId="9" borderId="35" xfId="6" applyFill="1" applyBorder="1"/>
    <xf numFmtId="0" fontId="1" fillId="9" borderId="39" xfId="6" applyFill="1" applyBorder="1"/>
    <xf numFmtId="0" fontId="3" fillId="9" borderId="9" xfId="6" applyFont="1" applyFill="1" applyBorder="1" applyAlignment="1">
      <alignment horizontal="center" vertical="center" wrapText="1"/>
    </xf>
    <xf numFmtId="44" fontId="3" fillId="9" borderId="44" xfId="6" applyNumberFormat="1" applyFont="1" applyFill="1" applyBorder="1"/>
    <xf numFmtId="0" fontId="1" fillId="9" borderId="0" xfId="6" applyFill="1" applyBorder="1"/>
    <xf numFmtId="164" fontId="1" fillId="9" borderId="0" xfId="6" applyNumberFormat="1" applyFill="1" applyBorder="1"/>
    <xf numFmtId="0" fontId="1" fillId="9" borderId="42" xfId="6" applyFill="1" applyBorder="1"/>
    <xf numFmtId="0" fontId="3" fillId="9" borderId="8" xfId="6" applyFont="1" applyFill="1" applyBorder="1" applyAlignment="1">
      <alignment horizontal="center" vertical="center" wrapText="1"/>
    </xf>
    <xf numFmtId="44" fontId="3" fillId="9" borderId="42" xfId="6" applyNumberFormat="1" applyFont="1" applyFill="1" applyBorder="1"/>
    <xf numFmtId="44" fontId="3" fillId="9" borderId="39" xfId="6" applyNumberFormat="1" applyFont="1" applyFill="1" applyBorder="1"/>
    <xf numFmtId="44" fontId="1" fillId="9" borderId="42" xfId="6" applyNumberFormat="1" applyFont="1" applyFill="1" applyBorder="1"/>
    <xf numFmtId="0" fontId="3" fillId="9" borderId="5" xfId="6" applyFont="1" applyFill="1" applyBorder="1" applyAlignment="1">
      <alignment horizontal="center" vertical="center" wrapText="1"/>
    </xf>
    <xf numFmtId="164" fontId="3" fillId="9" borderId="45" xfId="6" applyNumberFormat="1" applyFont="1" applyFill="1" applyBorder="1"/>
    <xf numFmtId="44" fontId="3" fillId="9" borderId="46" xfId="6" applyNumberFormat="1" applyFont="1" applyFill="1" applyBorder="1"/>
    <xf numFmtId="0" fontId="1" fillId="0" borderId="49" xfId="2" applyFont="1" applyFill="1" applyBorder="1" applyAlignment="1" applyProtection="1">
      <alignment horizontal="center" vertical="center"/>
      <protection locked="0"/>
    </xf>
    <xf numFmtId="2" fontId="1" fillId="9" borderId="50" xfId="2" applyNumberFormat="1" applyFont="1" applyFill="1" applyBorder="1" applyAlignment="1" applyProtection="1">
      <alignment horizontal="center" vertical="center"/>
    </xf>
    <xf numFmtId="9" fontId="1" fillId="0" borderId="0" xfId="3" applyFont="1" applyBorder="1" applyAlignment="1" applyProtection="1">
      <alignment horizontal="center" vertical="center"/>
    </xf>
    <xf numFmtId="9" fontId="1" fillId="0" borderId="0" xfId="3" applyFont="1" applyFill="1" applyBorder="1" applyAlignment="1" applyProtection="1">
      <alignment horizontal="center" vertical="center"/>
    </xf>
    <xf numFmtId="0" fontId="3" fillId="9" borderId="5" xfId="2" applyFont="1" applyFill="1" applyBorder="1" applyAlignment="1" applyProtection="1">
      <alignment horizontal="center" vertical="center" textRotation="90" wrapText="1"/>
    </xf>
    <xf numFmtId="0" fontId="3" fillId="9" borderId="2" xfId="2" applyFont="1" applyFill="1" applyBorder="1" applyAlignment="1" applyProtection="1">
      <alignment horizontal="center" vertical="center" textRotation="90" wrapText="1"/>
    </xf>
    <xf numFmtId="0" fontId="3" fillId="9" borderId="3" xfId="2" applyFont="1" applyFill="1" applyBorder="1" applyAlignment="1" applyProtection="1">
      <alignment horizontal="center" vertical="center" textRotation="90" wrapText="1"/>
    </xf>
    <xf numFmtId="0" fontId="3" fillId="9" borderId="4" xfId="2" applyFont="1" applyFill="1" applyBorder="1" applyAlignment="1" applyProtection="1">
      <alignment horizontal="center" vertical="center" textRotation="90"/>
    </xf>
    <xf numFmtId="0" fontId="3" fillId="9" borderId="1" xfId="2" applyFont="1" applyFill="1" applyBorder="1" applyAlignment="1" applyProtection="1">
      <alignment horizontal="center" vertical="center" textRotation="90" wrapText="1"/>
    </xf>
    <xf numFmtId="0" fontId="3" fillId="9" borderId="9" xfId="2" applyFont="1" applyFill="1" applyBorder="1" applyAlignment="1" applyProtection="1">
      <alignment horizontal="center" vertical="center" textRotation="90"/>
    </xf>
    <xf numFmtId="0" fontId="38" fillId="0" borderId="33" xfId="2" applyFont="1" applyBorder="1" applyAlignment="1" applyProtection="1">
      <alignment horizontal="left" vertical="center"/>
    </xf>
    <xf numFmtId="44" fontId="5" fillId="0" borderId="16" xfId="1" applyFont="1" applyBorder="1" applyAlignment="1" applyProtection="1">
      <alignment horizontal="center" vertical="center"/>
    </xf>
    <xf numFmtId="44" fontId="7" fillId="0" borderId="16" xfId="2" applyNumberFormat="1" applyFont="1" applyBorder="1" applyAlignment="1" applyProtection="1">
      <alignment horizontal="center" vertical="center"/>
    </xf>
    <xf numFmtId="0" fontId="5" fillId="0" borderId="16" xfId="2" applyFont="1" applyBorder="1" applyAlignment="1" applyProtection="1">
      <alignment horizontal="center" vertical="center"/>
    </xf>
    <xf numFmtId="9" fontId="5" fillId="0" borderId="16" xfId="3" applyFont="1" applyBorder="1" applyAlignment="1" applyProtection="1">
      <alignment horizontal="center" vertical="center"/>
    </xf>
    <xf numFmtId="44" fontId="5" fillId="0" borderId="34" xfId="1" applyFont="1" applyBorder="1" applyAlignment="1" applyProtection="1">
      <alignment horizontal="center" vertical="center"/>
    </xf>
    <xf numFmtId="0" fontId="5" fillId="0" borderId="35" xfId="2" applyFont="1" applyBorder="1" applyAlignment="1" applyProtection="1">
      <alignment horizontal="right" vertical="center"/>
    </xf>
    <xf numFmtId="44" fontId="5" fillId="0" borderId="0" xfId="1" applyFont="1" applyBorder="1" applyAlignment="1" applyProtection="1">
      <alignment horizontal="center" vertical="center"/>
    </xf>
    <xf numFmtId="44" fontId="7" fillId="0" borderId="0" xfId="2" applyNumberFormat="1" applyFont="1" applyBorder="1" applyAlignment="1" applyProtection="1">
      <alignment horizontal="center" vertical="center"/>
    </xf>
    <xf numFmtId="0" fontId="5" fillId="0" borderId="0" xfId="2" applyFont="1" applyBorder="1" applyAlignment="1" applyProtection="1">
      <alignment horizontal="center" vertical="center"/>
    </xf>
    <xf numFmtId="9" fontId="5" fillId="0" borderId="0" xfId="3" applyFont="1" applyBorder="1" applyAlignment="1" applyProtection="1">
      <alignment horizontal="center" vertical="center"/>
    </xf>
    <xf numFmtId="44" fontId="5" fillId="0" borderId="43" xfId="1" applyFont="1" applyBorder="1" applyAlignment="1" applyProtection="1">
      <alignment horizontal="center" vertical="center"/>
    </xf>
    <xf numFmtId="0" fontId="14" fillId="0" borderId="0" xfId="2" applyFont="1" applyBorder="1" applyProtection="1"/>
    <xf numFmtId="9" fontId="14" fillId="0" borderId="0" xfId="3" applyFont="1" applyBorder="1" applyProtection="1"/>
    <xf numFmtId="44" fontId="14" fillId="0" borderId="0" xfId="1" applyFont="1" applyBorder="1" applyProtection="1"/>
    <xf numFmtId="165" fontId="14" fillId="0" borderId="43" xfId="1" applyNumberFormat="1" applyFont="1" applyBorder="1" applyProtection="1"/>
    <xf numFmtId="44" fontId="14" fillId="0" borderId="43" xfId="1" applyFont="1" applyBorder="1" applyProtection="1"/>
    <xf numFmtId="44" fontId="15" fillId="0" borderId="43" xfId="1" applyFont="1" applyBorder="1" applyProtection="1"/>
    <xf numFmtId="44" fontId="14" fillId="0" borderId="39" xfId="1" applyFont="1" applyFill="1" applyBorder="1" applyAlignment="1">
      <alignment horizontal="left"/>
    </xf>
    <xf numFmtId="164" fontId="14" fillId="0" borderId="42" xfId="1" applyNumberFormat="1" applyFont="1" applyBorder="1" applyProtection="1"/>
    <xf numFmtId="0" fontId="14" fillId="0" borderId="42" xfId="2" applyFont="1" applyBorder="1" applyProtection="1"/>
    <xf numFmtId="49" fontId="14" fillId="0" borderId="42" xfId="0" applyNumberFormat="1" applyFont="1" applyBorder="1" applyAlignment="1">
      <alignment vertical="center"/>
    </xf>
    <xf numFmtId="9" fontId="14" fillId="0" borderId="42" xfId="3" applyFont="1" applyBorder="1" applyProtection="1"/>
    <xf numFmtId="44" fontId="14" fillId="0" borderId="42" xfId="1" applyFont="1" applyBorder="1" applyProtection="1"/>
    <xf numFmtId="44" fontId="14" fillId="0" borderId="44" xfId="1" applyFont="1" applyBorder="1" applyProtection="1"/>
    <xf numFmtId="0" fontId="2" fillId="7" borderId="0" xfId="2" applyFill="1" applyProtection="1"/>
    <xf numFmtId="0" fontId="3" fillId="7" borderId="0" xfId="2" applyFont="1" applyFill="1" applyProtection="1"/>
    <xf numFmtId="0" fontId="10" fillId="7" borderId="0" xfId="2" applyFont="1" applyFill="1" applyProtection="1"/>
    <xf numFmtId="9" fontId="2" fillId="7" borderId="0" xfId="3" applyFont="1" applyFill="1" applyProtection="1"/>
    <xf numFmtId="9" fontId="1" fillId="9" borderId="11" xfId="3" applyFont="1" applyFill="1" applyBorder="1" applyAlignment="1" applyProtection="1">
      <alignment horizontal="center" vertical="center"/>
      <protection locked="0"/>
    </xf>
    <xf numFmtId="9" fontId="1" fillId="9" borderId="14" xfId="3" applyFont="1" applyFill="1" applyBorder="1" applyAlignment="1" applyProtection="1">
      <alignment horizontal="center" vertical="center"/>
      <protection locked="0"/>
    </xf>
    <xf numFmtId="9" fontId="1" fillId="9" borderId="48" xfId="3" applyFont="1" applyFill="1" applyBorder="1" applyAlignment="1" applyProtection="1">
      <alignment horizontal="center" vertical="center"/>
      <protection locked="0"/>
    </xf>
    <xf numFmtId="9" fontId="25" fillId="0" borderId="15" xfId="5" applyNumberFormat="1" applyFont="1" applyFill="1" applyBorder="1" applyAlignment="1" applyProtection="1">
      <alignment horizontal="center" vertical="center"/>
      <protection locked="0"/>
    </xf>
    <xf numFmtId="0" fontId="15" fillId="7" borderId="33" xfId="2" applyFont="1" applyFill="1" applyBorder="1" applyProtection="1"/>
    <xf numFmtId="0" fontId="2" fillId="7" borderId="16" xfId="2" applyFill="1" applyBorder="1" applyProtection="1"/>
    <xf numFmtId="0" fontId="3" fillId="7" borderId="16" xfId="2" applyFont="1" applyFill="1" applyBorder="1" applyProtection="1"/>
    <xf numFmtId="9" fontId="2" fillId="7" borderId="16" xfId="3" applyFont="1" applyFill="1" applyBorder="1" applyProtection="1"/>
    <xf numFmtId="44" fontId="2" fillId="7" borderId="16" xfId="1" applyFont="1" applyFill="1" applyBorder="1" applyProtection="1"/>
    <xf numFmtId="44" fontId="2" fillId="7" borderId="34" xfId="1" applyFont="1" applyFill="1" applyBorder="1" applyProtection="1"/>
    <xf numFmtId="0" fontId="14" fillId="7" borderId="35" xfId="2" applyFont="1" applyFill="1" applyBorder="1" applyProtection="1"/>
    <xf numFmtId="0" fontId="2" fillId="7" borderId="0" xfId="2" applyFill="1" applyBorder="1" applyProtection="1"/>
    <xf numFmtId="0" fontId="3" fillId="7" borderId="0" xfId="2" applyFont="1" applyFill="1" applyBorder="1" applyProtection="1"/>
    <xf numFmtId="9" fontId="2" fillId="7" borderId="0" xfId="3" applyFont="1" applyFill="1" applyBorder="1" applyProtection="1"/>
    <xf numFmtId="44" fontId="2" fillId="7" borderId="0" xfId="1" applyFont="1" applyFill="1" applyBorder="1" applyProtection="1"/>
    <xf numFmtId="44" fontId="2" fillId="7" borderId="43" xfId="1" applyFont="1" applyFill="1" applyBorder="1" applyProtection="1"/>
    <xf numFmtId="0" fontId="5" fillId="7" borderId="0" xfId="2" applyFont="1" applyFill="1" applyBorder="1" applyAlignment="1" applyProtection="1">
      <alignment horizontal="left" vertical="center"/>
    </xf>
    <xf numFmtId="0" fontId="5" fillId="7" borderId="0" xfId="2" applyFont="1" applyFill="1" applyBorder="1" applyAlignment="1" applyProtection="1">
      <alignment vertical="center"/>
    </xf>
    <xf numFmtId="9" fontId="5" fillId="7" borderId="0" xfId="3" applyFont="1" applyFill="1" applyBorder="1" applyAlignment="1" applyProtection="1">
      <alignment vertical="center"/>
    </xf>
    <xf numFmtId="44" fontId="5" fillId="7" borderId="0" xfId="1" applyFont="1" applyFill="1" applyBorder="1" applyAlignment="1" applyProtection="1">
      <alignment vertical="center"/>
    </xf>
    <xf numFmtId="9" fontId="5" fillId="7" borderId="0" xfId="3" applyFont="1" applyFill="1" applyBorder="1" applyAlignment="1" applyProtection="1">
      <alignment horizontal="center" vertical="center"/>
    </xf>
    <xf numFmtId="44" fontId="5" fillId="7" borderId="0" xfId="1" applyFont="1" applyFill="1" applyBorder="1" applyAlignment="1" applyProtection="1">
      <alignment horizontal="center" vertical="center"/>
    </xf>
    <xf numFmtId="44" fontId="5" fillId="7" borderId="43" xfId="1" applyFont="1" applyFill="1" applyBorder="1" applyAlignment="1" applyProtection="1">
      <alignment horizontal="center" vertical="center"/>
    </xf>
    <xf numFmtId="0" fontId="14" fillId="7" borderId="39" xfId="2" applyFont="1" applyFill="1" applyBorder="1" applyProtection="1"/>
    <xf numFmtId="0" fontId="5" fillId="7" borderId="42" xfId="2" applyFont="1" applyFill="1" applyBorder="1" applyAlignment="1" applyProtection="1">
      <alignment horizontal="left" vertical="center"/>
    </xf>
    <xf numFmtId="0" fontId="5" fillId="7" borderId="42" xfId="2" applyFont="1" applyFill="1" applyBorder="1" applyAlignment="1" applyProtection="1">
      <alignment vertical="center"/>
    </xf>
    <xf numFmtId="9" fontId="5" fillId="7" borderId="42" xfId="3" applyFont="1" applyFill="1" applyBorder="1" applyAlignment="1" applyProtection="1">
      <alignment vertical="center"/>
    </xf>
    <xf numFmtId="44" fontId="5" fillId="7" borderId="42" xfId="1" applyFont="1" applyFill="1" applyBorder="1" applyAlignment="1" applyProtection="1">
      <alignment vertical="center"/>
    </xf>
    <xf numFmtId="9" fontId="5" fillId="7" borderId="42" xfId="3" applyFont="1" applyFill="1" applyBorder="1" applyAlignment="1" applyProtection="1">
      <alignment horizontal="center" vertical="center"/>
    </xf>
    <xf numFmtId="44" fontId="5" fillId="7" borderId="42" xfId="1" applyFont="1" applyFill="1" applyBorder="1" applyAlignment="1" applyProtection="1">
      <alignment horizontal="center" vertical="center"/>
    </xf>
    <xf numFmtId="44" fontId="5" fillId="7" borderId="44" xfId="1" applyFont="1" applyFill="1" applyBorder="1" applyAlignment="1" applyProtection="1">
      <alignment horizontal="center" vertical="center"/>
    </xf>
    <xf numFmtId="44" fontId="14" fillId="14" borderId="0" xfId="1" applyFont="1" applyFill="1" applyBorder="1" applyProtection="1"/>
    <xf numFmtId="164" fontId="14" fillId="14" borderId="0" xfId="1" applyNumberFormat="1" applyFont="1" applyFill="1" applyBorder="1" applyProtection="1"/>
    <xf numFmtId="0" fontId="14" fillId="14" borderId="0" xfId="2" applyFont="1" applyFill="1" applyBorder="1" applyProtection="1"/>
    <xf numFmtId="9" fontId="14" fillId="14" borderId="0" xfId="3" applyFont="1" applyFill="1" applyBorder="1" applyProtection="1"/>
    <xf numFmtId="44" fontId="3" fillId="0" borderId="0" xfId="3" applyNumberFormat="1" applyFont="1" applyAlignment="1" applyProtection="1">
      <alignment horizontal="center" vertical="center"/>
    </xf>
    <xf numFmtId="44" fontId="14" fillId="3" borderId="0" xfId="1" applyNumberFormat="1" applyFont="1" applyFill="1" applyBorder="1" applyAlignment="1">
      <alignment vertical="center"/>
    </xf>
    <xf numFmtId="44" fontId="3" fillId="3" borderId="18" xfId="0" applyNumberFormat="1" applyFont="1" applyFill="1" applyBorder="1" applyAlignment="1"/>
    <xf numFmtId="44" fontId="1" fillId="3" borderId="15" xfId="8" applyNumberFormat="1" applyFont="1" applyFill="1" applyBorder="1" applyAlignment="1">
      <alignment horizontal="center" vertical="center"/>
    </xf>
    <xf numFmtId="44" fontId="3" fillId="3" borderId="15" xfId="0" applyNumberFormat="1" applyFont="1" applyFill="1" applyBorder="1" applyAlignment="1">
      <alignment vertical="center"/>
    </xf>
    <xf numFmtId="44" fontId="15" fillId="3" borderId="41" xfId="1" applyNumberFormat="1" applyFont="1" applyFill="1" applyBorder="1"/>
    <xf numFmtId="44" fontId="1" fillId="5" borderId="15" xfId="0" applyNumberFormat="1" applyFont="1" applyFill="1" applyBorder="1" applyAlignment="1">
      <alignment vertical="center"/>
    </xf>
    <xf numFmtId="44" fontId="15" fillId="5" borderId="6" xfId="0" applyNumberFormat="1" applyFont="1" applyFill="1" applyBorder="1" applyAlignment="1">
      <alignment vertical="center"/>
    </xf>
    <xf numFmtId="44" fontId="1" fillId="0" borderId="0" xfId="0" applyNumberFormat="1" applyFont="1" applyBorder="1" applyAlignment="1">
      <alignment horizontal="left"/>
    </xf>
    <xf numFmtId="44" fontId="1" fillId="0" borderId="0" xfId="8" applyNumberFormat="1" applyFont="1" applyBorder="1"/>
    <xf numFmtId="44" fontId="1" fillId="0" borderId="0" xfId="0" applyNumberFormat="1" applyFont="1" applyBorder="1"/>
    <xf numFmtId="0" fontId="32" fillId="11" borderId="0" xfId="2" applyFont="1" applyFill="1" applyBorder="1" applyProtection="1"/>
    <xf numFmtId="0" fontId="14" fillId="11" borderId="0" xfId="2" applyFont="1" applyFill="1" applyBorder="1" applyProtection="1"/>
    <xf numFmtId="9" fontId="14" fillId="11" borderId="0" xfId="3" applyFont="1" applyFill="1" applyBorder="1" applyProtection="1"/>
    <xf numFmtId="44" fontId="14" fillId="11" borderId="0" xfId="1" applyFont="1" applyFill="1" applyBorder="1" applyProtection="1"/>
    <xf numFmtId="164" fontId="15" fillId="5" borderId="0" xfId="1" applyNumberFormat="1" applyFont="1" applyFill="1" applyBorder="1" applyProtection="1"/>
    <xf numFmtId="0" fontId="15" fillId="5" borderId="0" xfId="2" applyFont="1" applyFill="1" applyBorder="1" applyProtection="1"/>
    <xf numFmtId="9" fontId="15" fillId="5" borderId="0" xfId="3" applyFont="1" applyFill="1" applyBorder="1" applyProtection="1"/>
    <xf numFmtId="44" fontId="15" fillId="5" borderId="0" xfId="1" applyFont="1" applyFill="1" applyBorder="1" applyProtection="1"/>
    <xf numFmtId="9" fontId="1" fillId="9" borderId="11" xfId="3" applyFont="1" applyFill="1" applyBorder="1" applyAlignment="1" applyProtection="1">
      <alignment horizontal="center" vertical="center"/>
    </xf>
    <xf numFmtId="9" fontId="1" fillId="9" borderId="14" xfId="3" applyFont="1" applyFill="1" applyBorder="1" applyAlignment="1" applyProtection="1">
      <alignment horizontal="center" vertical="center"/>
    </xf>
    <xf numFmtId="9" fontId="1" fillId="9" borderId="48" xfId="3" applyFont="1" applyFill="1" applyBorder="1" applyAlignment="1" applyProtection="1">
      <alignment horizontal="center" vertical="center"/>
    </xf>
    <xf numFmtId="0" fontId="1" fillId="9" borderId="11" xfId="2" applyNumberFormat="1" applyFont="1" applyFill="1" applyBorder="1" applyAlignment="1" applyProtection="1">
      <alignment horizontal="right" vertical="center"/>
    </xf>
    <xf numFmtId="0" fontId="1" fillId="9" borderId="14" xfId="2" applyNumberFormat="1" applyFont="1" applyFill="1" applyBorder="1" applyAlignment="1" applyProtection="1">
      <alignment horizontal="right" vertical="center"/>
    </xf>
    <xf numFmtId="0" fontId="1" fillId="9" borderId="48" xfId="2" applyNumberFormat="1" applyFont="1" applyFill="1" applyBorder="1" applyAlignment="1" applyProtection="1">
      <alignment horizontal="right" vertical="center"/>
    </xf>
    <xf numFmtId="44" fontId="15" fillId="0" borderId="35" xfId="1" applyFont="1" applyFill="1" applyBorder="1" applyAlignment="1" applyProtection="1">
      <alignment horizontal="left"/>
    </xf>
    <xf numFmtId="44" fontId="15" fillId="0" borderId="0" xfId="1" applyFont="1" applyFill="1" applyBorder="1" applyAlignment="1" applyProtection="1">
      <alignment horizontal="left"/>
    </xf>
    <xf numFmtId="44" fontId="15" fillId="5" borderId="35" xfId="1" applyFont="1" applyFill="1" applyBorder="1" applyAlignment="1" applyProtection="1">
      <alignment horizontal="left"/>
    </xf>
    <xf numFmtId="49" fontId="15" fillId="5" borderId="0" xfId="0" applyNumberFormat="1" applyFont="1" applyFill="1" applyBorder="1" applyAlignment="1" applyProtection="1">
      <alignment vertical="center"/>
    </xf>
    <xf numFmtId="44" fontId="15" fillId="0" borderId="14" xfId="1" applyFont="1" applyFill="1" applyBorder="1" applyAlignment="1" applyProtection="1">
      <alignment horizontal="center"/>
    </xf>
    <xf numFmtId="0" fontId="15" fillId="0" borderId="20" xfId="0" applyFont="1" applyFill="1" applyBorder="1" applyAlignment="1" applyProtection="1">
      <alignment horizontal="left" wrapText="1"/>
    </xf>
    <xf numFmtId="44" fontId="14" fillId="0" borderId="14" xfId="1" applyFont="1" applyFill="1" applyBorder="1" applyAlignment="1" applyProtection="1">
      <alignment horizontal="center"/>
      <protection locked="0"/>
    </xf>
    <xf numFmtId="44" fontId="14" fillId="0" borderId="15" xfId="1" applyNumberFormat="1" applyFont="1" applyBorder="1" applyAlignment="1" applyProtection="1">
      <alignment horizontal="left"/>
      <protection locked="0"/>
    </xf>
    <xf numFmtId="44" fontId="14" fillId="0" borderId="43" xfId="1" applyFont="1" applyBorder="1" applyProtection="1">
      <protection locked="0"/>
    </xf>
    <xf numFmtId="164" fontId="1" fillId="0" borderId="21" xfId="1" applyNumberFormat="1" applyFont="1" applyBorder="1" applyAlignment="1" applyProtection="1">
      <alignment vertical="center"/>
      <protection locked="0"/>
    </xf>
    <xf numFmtId="9" fontId="31" fillId="0" borderId="15" xfId="7" applyNumberFormat="1" applyFont="1" applyFill="1" applyBorder="1" applyAlignment="1" applyProtection="1">
      <alignment horizontal="center" vertical="center"/>
      <protection locked="0"/>
    </xf>
    <xf numFmtId="9" fontId="15" fillId="0" borderId="5" xfId="3" applyFont="1" applyFill="1" applyBorder="1" applyAlignment="1" applyProtection="1">
      <alignment horizontal="right"/>
      <protection locked="0"/>
    </xf>
    <xf numFmtId="0" fontId="15" fillId="11" borderId="20" xfId="0" applyFont="1" applyFill="1" applyBorder="1" applyAlignment="1">
      <alignment horizontal="right"/>
    </xf>
    <xf numFmtId="0" fontId="15" fillId="11" borderId="21" xfId="0" applyFont="1" applyFill="1" applyBorder="1" applyAlignment="1">
      <alignment horizontal="right"/>
    </xf>
    <xf numFmtId="44" fontId="15" fillId="11" borderId="18" xfId="0" applyNumberFormat="1" applyFont="1" applyFill="1" applyBorder="1" applyAlignment="1"/>
    <xf numFmtId="44" fontId="15" fillId="11" borderId="31" xfId="0" applyNumberFormat="1" applyFont="1" applyFill="1" applyBorder="1" applyAlignment="1"/>
    <xf numFmtId="0" fontId="3" fillId="0" borderId="0" xfId="6" applyFont="1" applyBorder="1" applyAlignment="1">
      <alignment horizontal="center" vertical="center"/>
    </xf>
    <xf numFmtId="2" fontId="1" fillId="3" borderId="15" xfId="0" applyNumberFormat="1" applyFont="1" applyFill="1" applyBorder="1" applyAlignment="1" applyProtection="1">
      <alignment horizontal="center"/>
    </xf>
    <xf numFmtId="0" fontId="14" fillId="3" borderId="35" xfId="2" applyFont="1" applyFill="1" applyBorder="1" applyProtection="1"/>
    <xf numFmtId="164" fontId="14" fillId="3" borderId="0" xfId="1" applyNumberFormat="1" applyFont="1" applyFill="1" applyBorder="1" applyProtection="1"/>
    <xf numFmtId="0" fontId="5" fillId="3" borderId="39" xfId="2" applyFont="1" applyFill="1" applyBorder="1" applyAlignment="1" applyProtection="1">
      <alignment horizontal="right" vertical="center"/>
    </xf>
    <xf numFmtId="44" fontId="5" fillId="3" borderId="42" xfId="1" applyFont="1" applyFill="1" applyBorder="1" applyAlignment="1" applyProtection="1">
      <alignment horizontal="center" vertical="center"/>
    </xf>
    <xf numFmtId="44" fontId="15" fillId="3" borderId="33" xfId="1" applyFont="1" applyFill="1" applyBorder="1" applyAlignment="1">
      <alignment horizontal="left"/>
    </xf>
    <xf numFmtId="4" fontId="14" fillId="3" borderId="16" xfId="0" applyNumberFormat="1" applyFont="1" applyFill="1" applyBorder="1"/>
    <xf numFmtId="0" fontId="14" fillId="3" borderId="16" xfId="2" applyFont="1" applyFill="1" applyBorder="1" applyProtection="1"/>
    <xf numFmtId="0" fontId="14" fillId="3" borderId="16" xfId="0" applyFont="1" applyFill="1" applyBorder="1" applyAlignment="1">
      <alignment vertical="center"/>
    </xf>
    <xf numFmtId="9" fontId="14" fillId="3" borderId="16" xfId="3" applyFont="1" applyFill="1" applyBorder="1" applyProtection="1"/>
    <xf numFmtId="44" fontId="14" fillId="3" borderId="16" xfId="1" applyFont="1" applyFill="1" applyBorder="1" applyProtection="1"/>
    <xf numFmtId="44" fontId="14" fillId="3" borderId="34" xfId="1" applyFont="1" applyFill="1" applyBorder="1" applyProtection="1"/>
    <xf numFmtId="9" fontId="14" fillId="3" borderId="0" xfId="3" applyFont="1" applyFill="1" applyBorder="1" applyProtection="1"/>
    <xf numFmtId="44" fontId="14" fillId="3" borderId="0" xfId="1" applyFont="1" applyFill="1" applyBorder="1" applyProtection="1"/>
    <xf numFmtId="0" fontId="14" fillId="3" borderId="0" xfId="2" applyFont="1" applyFill="1" applyBorder="1" applyProtection="1"/>
    <xf numFmtId="44" fontId="14" fillId="3" borderId="43" xfId="1" applyFont="1" applyFill="1" applyBorder="1" applyProtection="1"/>
    <xf numFmtId="9" fontId="5" fillId="3" borderId="42" xfId="3" applyFont="1" applyFill="1" applyBorder="1" applyAlignment="1" applyProtection="1">
      <alignment horizontal="center" vertical="center"/>
    </xf>
    <xf numFmtId="164" fontId="5" fillId="3" borderId="42" xfId="1" applyNumberFormat="1" applyFont="1" applyFill="1" applyBorder="1" applyAlignment="1" applyProtection="1">
      <alignment horizontal="center" vertical="center"/>
    </xf>
    <xf numFmtId="0" fontId="5" fillId="3" borderId="42" xfId="2" applyFont="1" applyFill="1" applyBorder="1" applyAlignment="1" applyProtection="1">
      <alignment horizontal="center" vertical="center"/>
    </xf>
    <xf numFmtId="44" fontId="5" fillId="3" borderId="44" xfId="1" applyFont="1" applyFill="1" applyBorder="1" applyAlignment="1" applyProtection="1">
      <alignment horizontal="center" vertical="center"/>
    </xf>
    <xf numFmtId="44" fontId="7" fillId="3" borderId="42" xfId="1" applyFont="1" applyFill="1" applyBorder="1" applyAlignment="1" applyProtection="1">
      <alignment horizontal="center" vertical="center"/>
    </xf>
    <xf numFmtId="0" fontId="14" fillId="3" borderId="0" xfId="2" applyFont="1" applyFill="1" applyBorder="1" applyProtection="1">
      <protection locked="0"/>
    </xf>
    <xf numFmtId="9" fontId="14" fillId="0" borderId="15" xfId="3" applyFont="1" applyBorder="1" applyProtection="1">
      <protection locked="0"/>
    </xf>
    <xf numFmtId="4" fontId="14" fillId="0" borderId="15" xfId="0" applyNumberFormat="1" applyFont="1" applyBorder="1" applyProtection="1">
      <protection locked="0"/>
    </xf>
    <xf numFmtId="0" fontId="8" fillId="2" borderId="0" xfId="0" applyFont="1" applyFill="1" applyBorder="1"/>
    <xf numFmtId="44" fontId="15" fillId="3" borderId="23" xfId="1" applyNumberFormat="1" applyFont="1" applyFill="1" applyBorder="1" applyAlignment="1"/>
    <xf numFmtId="0" fontId="14" fillId="0" borderId="29" xfId="0" applyFont="1" applyBorder="1"/>
    <xf numFmtId="0" fontId="8" fillId="0" borderId="30" xfId="0" applyFont="1" applyBorder="1"/>
    <xf numFmtId="0" fontId="3" fillId="6" borderId="17" xfId="0" applyFont="1" applyFill="1" applyBorder="1" applyAlignment="1">
      <alignment horizontal="center" vertical="center"/>
    </xf>
    <xf numFmtId="0" fontId="14" fillId="2" borderId="20" xfId="0" applyFont="1" applyFill="1" applyBorder="1" applyAlignment="1"/>
    <xf numFmtId="0" fontId="8" fillId="2" borderId="20" xfId="0" applyFont="1" applyFill="1" applyBorder="1"/>
    <xf numFmtId="0" fontId="8" fillId="2" borderId="20" xfId="0" applyFont="1" applyFill="1" applyBorder="1" applyAlignment="1"/>
    <xf numFmtId="0" fontId="8" fillId="0" borderId="29" xfId="0" applyFont="1" applyBorder="1"/>
    <xf numFmtId="164" fontId="3" fillId="10" borderId="17" xfId="0" applyNumberFormat="1" applyFont="1" applyFill="1" applyBorder="1" applyAlignment="1">
      <alignment horizontal="center" vertical="center"/>
    </xf>
    <xf numFmtId="164" fontId="14" fillId="2" borderId="0" xfId="0" applyNumberFormat="1" applyFont="1" applyFill="1" applyBorder="1" applyAlignment="1"/>
    <xf numFmtId="164" fontId="14" fillId="2" borderId="20" xfId="0" applyNumberFormat="1" applyFont="1" applyFill="1" applyBorder="1" applyAlignment="1"/>
    <xf numFmtId="164" fontId="8" fillId="2" borderId="20" xfId="0" applyNumberFormat="1" applyFont="1" applyFill="1" applyBorder="1" applyAlignment="1"/>
    <xf numFmtId="164" fontId="14" fillId="2" borderId="51" xfId="0" applyNumberFormat="1" applyFont="1" applyFill="1" applyBorder="1" applyAlignment="1"/>
    <xf numFmtId="0" fontId="14" fillId="2" borderId="51" xfId="0" applyFont="1" applyFill="1" applyBorder="1" applyAlignment="1"/>
    <xf numFmtId="0" fontId="8" fillId="2" borderId="51" xfId="0" applyFont="1" applyFill="1" applyBorder="1"/>
    <xf numFmtId="164" fontId="8" fillId="2" borderId="51" xfId="0" applyNumberFormat="1" applyFont="1" applyFill="1" applyBorder="1" applyAlignment="1"/>
    <xf numFmtId="0" fontId="11" fillId="0" borderId="33" xfId="0" applyFont="1" applyBorder="1" applyAlignment="1"/>
    <xf numFmtId="0" fontId="1" fillId="0" borderId="16" xfId="0" applyFont="1" applyBorder="1" applyAlignment="1"/>
    <xf numFmtId="0" fontId="1" fillId="0" borderId="16" xfId="0" applyFont="1" applyBorder="1"/>
    <xf numFmtId="0" fontId="1" fillId="0" borderId="16" xfId="0" applyFont="1" applyBorder="1" applyAlignment="1">
      <alignment horizontal="left"/>
    </xf>
    <xf numFmtId="164" fontId="1" fillId="0" borderId="16" xfId="8" applyNumberFormat="1" applyFont="1" applyBorder="1"/>
    <xf numFmtId="0" fontId="1" fillId="0" borderId="34" xfId="0" applyFont="1" applyBorder="1"/>
    <xf numFmtId="0" fontId="12" fillId="0" borderId="35" xfId="0" applyFont="1" applyBorder="1" applyAlignment="1"/>
    <xf numFmtId="0" fontId="1" fillId="0" borderId="43" xfId="0" applyFont="1" applyBorder="1"/>
    <xf numFmtId="0" fontId="3" fillId="3" borderId="54" xfId="0" applyFont="1" applyFill="1" applyBorder="1" applyAlignment="1">
      <alignment horizontal="center" vertical="center" wrapText="1"/>
    </xf>
    <xf numFmtId="0" fontId="1" fillId="0" borderId="14" xfId="0" applyFont="1" applyBorder="1" applyAlignment="1" applyProtection="1">
      <alignment horizontal="left" vertical="center" wrapText="1"/>
      <protection locked="0"/>
    </xf>
    <xf numFmtId="0" fontId="1" fillId="0" borderId="13" xfId="0" applyFont="1" applyBorder="1" applyAlignment="1" applyProtection="1">
      <alignment vertical="center"/>
      <protection locked="0"/>
    </xf>
    <xf numFmtId="0" fontId="14" fillId="3" borderId="14" xfId="0" applyFont="1" applyFill="1" applyBorder="1"/>
    <xf numFmtId="0" fontId="15" fillId="3" borderId="13" xfId="0" applyFont="1" applyFill="1" applyBorder="1"/>
    <xf numFmtId="0" fontId="8" fillId="2" borderId="36" xfId="0" applyFont="1" applyFill="1" applyBorder="1"/>
    <xf numFmtId="0" fontId="6" fillId="0" borderId="13" xfId="0" applyFont="1" applyBorder="1" applyAlignment="1" applyProtection="1">
      <protection locked="0"/>
    </xf>
    <xf numFmtId="0" fontId="1" fillId="5" borderId="55" xfId="0" applyFont="1" applyFill="1" applyBorder="1" applyAlignment="1">
      <alignment vertical="center"/>
    </xf>
    <xf numFmtId="0" fontId="3" fillId="5" borderId="13" xfId="0" applyFont="1" applyFill="1" applyBorder="1"/>
    <xf numFmtId="0" fontId="1" fillId="0" borderId="13" xfId="0" applyFont="1" applyBorder="1" applyProtection="1">
      <protection locked="0"/>
    </xf>
    <xf numFmtId="0" fontId="15" fillId="11" borderId="55" xfId="0" applyFont="1" applyFill="1" applyBorder="1" applyAlignment="1">
      <alignment horizontal="right"/>
    </xf>
    <xf numFmtId="0" fontId="8" fillId="2" borderId="40" xfId="0" applyFont="1" applyFill="1" applyBorder="1"/>
    <xf numFmtId="0" fontId="37" fillId="2" borderId="0" xfId="0" applyFont="1" applyFill="1" applyBorder="1"/>
    <xf numFmtId="164" fontId="37" fillId="2" borderId="0" xfId="1" applyNumberFormat="1" applyFont="1" applyFill="1" applyBorder="1" applyAlignment="1"/>
    <xf numFmtId="0" fontId="14" fillId="2" borderId="0" xfId="0" applyFont="1" applyFill="1" applyBorder="1"/>
    <xf numFmtId="0" fontId="15" fillId="2" borderId="0" xfId="0" applyFont="1" applyFill="1" applyBorder="1" applyAlignment="1">
      <alignment horizontal="center" vertical="center"/>
    </xf>
    <xf numFmtId="44" fontId="14" fillId="2" borderId="0" xfId="0" applyNumberFormat="1" applyFont="1" applyFill="1" applyBorder="1"/>
    <xf numFmtId="0" fontId="6" fillId="2" borderId="0" xfId="0" applyFont="1" applyFill="1" applyBorder="1" applyAlignment="1">
      <alignment wrapText="1"/>
    </xf>
    <xf numFmtId="0" fontId="6" fillId="2" borderId="0" xfId="0" applyFont="1" applyFill="1" applyBorder="1" applyAlignment="1"/>
    <xf numFmtId="0" fontId="28" fillId="2" borderId="0" xfId="0" applyFont="1" applyFill="1" applyBorder="1" applyAlignment="1"/>
    <xf numFmtId="0" fontId="15" fillId="2" borderId="0" xfId="0" applyFont="1" applyFill="1" applyBorder="1"/>
    <xf numFmtId="0" fontId="1" fillId="2" borderId="0" xfId="0" applyFont="1" applyFill="1" applyBorder="1" applyAlignment="1">
      <alignment horizontal="right"/>
    </xf>
    <xf numFmtId="44" fontId="8" fillId="2" borderId="0" xfId="0" applyNumberFormat="1" applyFont="1" applyFill="1" applyBorder="1"/>
    <xf numFmtId="0" fontId="0" fillId="2" borderId="0" xfId="0" applyFill="1" applyBorder="1"/>
    <xf numFmtId="0" fontId="0" fillId="2" borderId="0" xfId="0" applyFill="1" applyBorder="1" applyAlignment="1">
      <alignment vertical="center"/>
    </xf>
    <xf numFmtId="0" fontId="12" fillId="2" borderId="0" xfId="0" applyFont="1" applyFill="1" applyBorder="1"/>
    <xf numFmtId="9" fontId="12" fillId="2" borderId="0" xfId="3" applyFont="1" applyFill="1" applyBorder="1"/>
    <xf numFmtId="9" fontId="0" fillId="2" borderId="0" xfId="3" applyFont="1" applyFill="1" applyBorder="1"/>
    <xf numFmtId="9" fontId="1" fillId="2" borderId="0" xfId="3" applyFont="1" applyFill="1" applyBorder="1" applyAlignment="1"/>
    <xf numFmtId="164" fontId="1" fillId="2" borderId="0" xfId="1" applyNumberFormat="1" applyFont="1" applyFill="1" applyBorder="1" applyAlignment="1"/>
    <xf numFmtId="0" fontId="1" fillId="2" borderId="0" xfId="0" applyFont="1" applyFill="1" applyBorder="1"/>
    <xf numFmtId="0" fontId="1" fillId="2" borderId="0" xfId="0" applyFont="1" applyFill="1" applyBorder="1" applyAlignment="1">
      <alignment vertical="center"/>
    </xf>
    <xf numFmtId="44" fontId="2" fillId="2" borderId="0" xfId="1" applyFont="1" applyFill="1" applyBorder="1" applyProtection="1"/>
    <xf numFmtId="0" fontId="2" fillId="2" borderId="0" xfId="2" applyFill="1" applyBorder="1" applyProtection="1"/>
    <xf numFmtId="9" fontId="2" fillId="2" borderId="0" xfId="3" applyFont="1" applyFill="1" applyBorder="1" applyProtection="1"/>
    <xf numFmtId="44" fontId="5" fillId="2" borderId="0" xfId="1" applyFont="1" applyFill="1" applyBorder="1" applyAlignment="1" applyProtection="1">
      <alignment horizontal="center" vertical="center"/>
    </xf>
    <xf numFmtId="0" fontId="5" fillId="2" borderId="0" xfId="2" applyFont="1" applyFill="1" applyBorder="1" applyAlignment="1" applyProtection="1">
      <alignment vertical="center"/>
    </xf>
    <xf numFmtId="9" fontId="5" fillId="2" borderId="0" xfId="3" applyFont="1" applyFill="1" applyBorder="1" applyAlignment="1" applyProtection="1">
      <alignment horizontal="center" vertical="center"/>
    </xf>
    <xf numFmtId="0" fontId="4" fillId="2" borderId="0" xfId="0" applyFont="1" applyFill="1" applyBorder="1" applyAlignment="1">
      <alignment horizontal="right"/>
    </xf>
    <xf numFmtId="0" fontId="3" fillId="2" borderId="0" xfId="0" applyFont="1" applyFill="1" applyBorder="1" applyAlignment="1">
      <alignment horizontal="right"/>
    </xf>
    <xf numFmtId="0" fontId="36" fillId="8" borderId="59" xfId="0" applyFont="1" applyFill="1" applyBorder="1" applyAlignment="1">
      <alignment horizontal="right" vertical="center"/>
    </xf>
    <xf numFmtId="0" fontId="8" fillId="3" borderId="14" xfId="2" applyFont="1" applyFill="1" applyBorder="1" applyAlignment="1" applyProtection="1">
      <alignment horizontal="right" vertical="center"/>
    </xf>
    <xf numFmtId="0" fontId="14" fillId="0" borderId="13" xfId="0" applyFont="1" applyBorder="1" applyProtection="1">
      <protection locked="0"/>
    </xf>
    <xf numFmtId="0" fontId="15" fillId="0" borderId="61" xfId="0" applyFont="1" applyBorder="1"/>
    <xf numFmtId="0" fontId="8" fillId="0" borderId="13" xfId="0" applyFont="1" applyBorder="1" applyProtection="1">
      <protection locked="0"/>
    </xf>
    <xf numFmtId="0" fontId="8" fillId="0" borderId="63" xfId="0" applyFont="1" applyBorder="1" applyProtection="1">
      <protection locked="0"/>
    </xf>
    <xf numFmtId="0" fontId="8" fillId="4" borderId="13" xfId="0" applyFont="1" applyFill="1" applyBorder="1" applyProtection="1">
      <protection locked="0"/>
    </xf>
    <xf numFmtId="0" fontId="29" fillId="0" borderId="13" xfId="0" applyFont="1" applyFill="1" applyBorder="1" applyAlignment="1"/>
    <xf numFmtId="0" fontId="39" fillId="5" borderId="13" xfId="0" applyFont="1" applyFill="1" applyBorder="1" applyAlignment="1"/>
    <xf numFmtId="0" fontId="18" fillId="5" borderId="13" xfId="0" applyFont="1" applyFill="1" applyBorder="1" applyAlignment="1"/>
    <xf numFmtId="0" fontId="8" fillId="0" borderId="13" xfId="0" applyFont="1" applyBorder="1"/>
    <xf numFmtId="0" fontId="15" fillId="5" borderId="13" xfId="0" applyFont="1" applyFill="1" applyBorder="1"/>
    <xf numFmtId="0" fontId="0" fillId="0" borderId="13" xfId="0" applyFill="1" applyBorder="1"/>
    <xf numFmtId="0" fontId="12" fillId="0" borderId="13" xfId="0" applyFont="1" applyBorder="1" applyProtection="1">
      <protection locked="0"/>
    </xf>
    <xf numFmtId="0" fontId="0" fillId="0" borderId="13" xfId="0" applyBorder="1"/>
    <xf numFmtId="0" fontId="8" fillId="0" borderId="13" xfId="0" applyFont="1" applyFill="1" applyBorder="1" applyProtection="1">
      <protection locked="0"/>
    </xf>
    <xf numFmtId="0" fontId="3" fillId="0" borderId="35" xfId="0" applyFont="1" applyBorder="1"/>
    <xf numFmtId="0" fontId="0" fillId="0" borderId="39" xfId="0" applyBorder="1"/>
    <xf numFmtId="0" fontId="0" fillId="0" borderId="42" xfId="0" applyBorder="1"/>
    <xf numFmtId="0" fontId="21" fillId="0" borderId="42" xfId="0" applyFont="1" applyBorder="1"/>
    <xf numFmtId="164" fontId="21" fillId="0" borderId="42" xfId="0" applyNumberFormat="1" applyFont="1" applyBorder="1"/>
    <xf numFmtId="0" fontId="21" fillId="0" borderId="44" xfId="0" applyFont="1" applyBorder="1"/>
    <xf numFmtId="0" fontId="42" fillId="0" borderId="0" xfId="0" applyFont="1" applyBorder="1" applyAlignment="1">
      <alignment vertical="center"/>
    </xf>
    <xf numFmtId="0" fontId="42" fillId="2" borderId="0" xfId="0" applyFont="1" applyFill="1" applyBorder="1" applyAlignment="1">
      <alignment vertical="center"/>
    </xf>
    <xf numFmtId="164" fontId="8" fillId="2" borderId="24" xfId="0" applyNumberFormat="1" applyFont="1" applyFill="1" applyBorder="1" applyAlignment="1"/>
    <xf numFmtId="0" fontId="8" fillId="2" borderId="64" xfId="0" applyFont="1" applyFill="1" applyBorder="1"/>
    <xf numFmtId="164" fontId="42" fillId="2" borderId="42" xfId="0" applyNumberFormat="1" applyFont="1" applyFill="1" applyBorder="1" applyAlignment="1">
      <alignment horizontal="left" vertical="center"/>
    </xf>
    <xf numFmtId="0" fontId="42" fillId="8" borderId="50" xfId="0" applyFont="1" applyFill="1" applyBorder="1" applyAlignment="1">
      <alignment vertical="center"/>
    </xf>
    <xf numFmtId="164" fontId="14" fillId="2" borderId="26" xfId="0" applyNumberFormat="1" applyFont="1" applyFill="1" applyBorder="1" applyAlignment="1"/>
    <xf numFmtId="164" fontId="8" fillId="2" borderId="22" xfId="0" applyNumberFormat="1" applyFont="1" applyFill="1" applyBorder="1" applyAlignment="1">
      <alignment horizontal="left"/>
    </xf>
    <xf numFmtId="0" fontId="14" fillId="3" borderId="18" xfId="0" applyFont="1" applyFill="1" applyBorder="1"/>
    <xf numFmtId="0" fontId="14" fillId="3" borderId="20" xfId="0" applyFont="1" applyFill="1" applyBorder="1"/>
    <xf numFmtId="0" fontId="15" fillId="3" borderId="21" xfId="0" applyFont="1" applyFill="1" applyBorder="1" applyAlignment="1">
      <alignment horizontal="right"/>
    </xf>
    <xf numFmtId="0" fontId="8" fillId="2" borderId="15" xfId="0" applyFont="1" applyFill="1" applyBorder="1" applyAlignment="1"/>
    <xf numFmtId="164" fontId="14" fillId="2" borderId="29" xfId="0" applyNumberFormat="1" applyFont="1" applyFill="1" applyBorder="1" applyAlignment="1"/>
    <xf numFmtId="0" fontId="14" fillId="2" borderId="30" xfId="0" applyFont="1" applyFill="1" applyBorder="1" applyAlignment="1"/>
    <xf numFmtId="0" fontId="3" fillId="2" borderId="30" xfId="0" applyFont="1" applyFill="1" applyBorder="1" applyAlignment="1">
      <alignment horizontal="center" vertical="center" wrapText="1"/>
    </xf>
    <xf numFmtId="0" fontId="32" fillId="13" borderId="55" xfId="0" applyFont="1" applyFill="1" applyBorder="1" applyAlignment="1">
      <alignment horizontal="right"/>
    </xf>
    <xf numFmtId="0" fontId="32" fillId="13" borderId="20" xfId="0" applyFont="1" applyFill="1" applyBorder="1" applyAlignment="1">
      <alignment horizontal="right"/>
    </xf>
    <xf numFmtId="0" fontId="32" fillId="13" borderId="21" xfId="0" applyFont="1" applyFill="1" applyBorder="1" applyAlignment="1">
      <alignment horizontal="right"/>
    </xf>
    <xf numFmtId="164" fontId="8" fillId="13" borderId="22" xfId="0" applyNumberFormat="1" applyFont="1" applyFill="1" applyBorder="1" applyAlignment="1">
      <alignment horizontal="left"/>
    </xf>
    <xf numFmtId="164" fontId="42" fillId="2" borderId="0" xfId="0" applyNumberFormat="1" applyFont="1" applyFill="1" applyBorder="1" applyAlignment="1">
      <alignment vertical="center"/>
    </xf>
    <xf numFmtId="0" fontId="42" fillId="0" borderId="10" xfId="0" applyFont="1" applyBorder="1" applyAlignment="1" applyProtection="1">
      <alignment vertical="center"/>
      <protection locked="0"/>
    </xf>
    <xf numFmtId="164" fontId="11" fillId="13" borderId="60" xfId="0" applyNumberFormat="1" applyFont="1" applyFill="1" applyBorder="1" applyAlignment="1">
      <alignment horizontal="center" vertical="center"/>
    </xf>
    <xf numFmtId="164" fontId="3" fillId="5" borderId="18" xfId="0" applyNumberFormat="1" applyFont="1" applyFill="1" applyBorder="1" applyAlignment="1">
      <alignment horizontal="center" vertical="center"/>
    </xf>
    <xf numFmtId="0" fontId="15" fillId="7" borderId="35" xfId="2" applyFont="1" applyFill="1" applyBorder="1" applyProtection="1"/>
    <xf numFmtId="0" fontId="1" fillId="7" borderId="35" xfId="6" applyFill="1" applyBorder="1"/>
    <xf numFmtId="0" fontId="1" fillId="7" borderId="0" xfId="6" applyFill="1" applyBorder="1"/>
    <xf numFmtId="44" fontId="0" fillId="7" borderId="0" xfId="1" applyFont="1" applyFill="1" applyBorder="1"/>
    <xf numFmtId="0" fontId="1" fillId="7" borderId="43" xfId="6" applyFill="1" applyBorder="1"/>
    <xf numFmtId="0" fontId="1" fillId="0" borderId="0" xfId="6" applyFill="1" applyBorder="1"/>
    <xf numFmtId="0" fontId="1" fillId="7" borderId="39" xfId="6" applyFill="1" applyBorder="1"/>
    <xf numFmtId="0" fontId="1" fillId="7" borderId="42" xfId="6" applyFill="1" applyBorder="1"/>
    <xf numFmtId="44" fontId="0" fillId="7" borderId="42" xfId="1" applyFont="1" applyFill="1" applyBorder="1"/>
    <xf numFmtId="0" fontId="1" fillId="7" borderId="44" xfId="6" applyFill="1" applyBorder="1"/>
    <xf numFmtId="44" fontId="0" fillId="0" borderId="0" xfId="1" applyFont="1" applyFill="1" applyBorder="1"/>
    <xf numFmtId="0" fontId="11" fillId="9" borderId="11" xfId="6" applyFont="1" applyFill="1" applyBorder="1" applyAlignment="1">
      <alignment vertical="center"/>
    </xf>
    <xf numFmtId="0" fontId="1" fillId="16" borderId="66" xfId="6" applyFill="1" applyBorder="1"/>
    <xf numFmtId="0" fontId="3" fillId="9" borderId="12" xfId="6" applyFont="1" applyFill="1" applyBorder="1" applyAlignment="1">
      <alignment vertical="center"/>
    </xf>
    <xf numFmtId="0" fontId="1" fillId="16" borderId="16" xfId="6" applyFill="1" applyBorder="1"/>
    <xf numFmtId="0" fontId="3" fillId="9" borderId="14" xfId="6" applyFont="1" applyFill="1" applyBorder="1" applyAlignment="1">
      <alignment horizontal="center" vertical="center" wrapText="1"/>
    </xf>
    <xf numFmtId="0" fontId="1" fillId="16" borderId="22" xfId="6" applyFill="1" applyBorder="1"/>
    <xf numFmtId="44" fontId="3" fillId="9" borderId="21" xfId="1" applyFont="1" applyFill="1" applyBorder="1" applyAlignment="1">
      <alignment horizontal="center" vertical="center" wrapText="1"/>
    </xf>
    <xf numFmtId="0" fontId="3" fillId="9" borderId="15" xfId="6" quotePrefix="1" applyFont="1" applyFill="1" applyBorder="1" applyAlignment="1">
      <alignment horizontal="center" vertical="center" wrapText="1"/>
    </xf>
    <xf numFmtId="0" fontId="3" fillId="9" borderId="15" xfId="6" applyFont="1" applyFill="1" applyBorder="1" applyAlignment="1">
      <alignment horizontal="center" vertical="center" wrapText="1"/>
    </xf>
    <xf numFmtId="44" fontId="3" fillId="9" borderId="15" xfId="1" applyFont="1" applyFill="1" applyBorder="1" applyAlignment="1">
      <alignment horizontal="center" vertical="center" wrapText="1"/>
    </xf>
    <xf numFmtId="0" fontId="1" fillId="16" borderId="0" xfId="6" applyFill="1" applyBorder="1"/>
    <xf numFmtId="0" fontId="3" fillId="9" borderId="0" xfId="6" applyFont="1" applyFill="1" applyBorder="1" applyAlignment="1">
      <alignment horizontal="center" vertical="center" wrapText="1"/>
    </xf>
    <xf numFmtId="0" fontId="1" fillId="0" borderId="14" xfId="6" applyFont="1" applyFill="1" applyBorder="1" applyProtection="1">
      <protection locked="0"/>
    </xf>
    <xf numFmtId="44" fontId="0" fillId="0" borderId="21" xfId="1" applyFont="1" applyFill="1" applyBorder="1" applyProtection="1">
      <protection locked="0"/>
    </xf>
    <xf numFmtId="0" fontId="1" fillId="0" borderId="15" xfId="6" applyBorder="1" applyAlignment="1" applyProtection="1">
      <alignment horizontal="center" vertical="center"/>
      <protection locked="0"/>
    </xf>
    <xf numFmtId="9" fontId="0" fillId="0" borderId="15" xfId="3" applyFont="1" applyBorder="1" applyAlignment="1" applyProtection="1">
      <alignment horizontal="center" vertical="center"/>
      <protection locked="0"/>
    </xf>
    <xf numFmtId="44" fontId="3" fillId="9" borderId="15" xfId="1" applyFont="1" applyFill="1" applyBorder="1"/>
    <xf numFmtId="44" fontId="0" fillId="9" borderId="15" xfId="1" applyFont="1" applyFill="1" applyBorder="1"/>
    <xf numFmtId="0" fontId="1" fillId="0" borderId="15" xfId="6" applyBorder="1" applyAlignment="1">
      <alignment horizontal="center" vertical="center"/>
    </xf>
    <xf numFmtId="9" fontId="0" fillId="0" borderId="15" xfId="3" applyFont="1" applyBorder="1" applyAlignment="1">
      <alignment horizontal="center" vertical="center"/>
    </xf>
    <xf numFmtId="44" fontId="0" fillId="16" borderId="0" xfId="1" applyFont="1" applyFill="1" applyBorder="1"/>
    <xf numFmtId="44" fontId="3" fillId="9" borderId="14" xfId="1" applyFont="1" applyFill="1" applyBorder="1"/>
    <xf numFmtId="0" fontId="1" fillId="0" borderId="13" xfId="6" applyBorder="1" applyProtection="1">
      <protection locked="0"/>
    </xf>
    <xf numFmtId="44" fontId="1" fillId="16" borderId="22" xfId="6" applyNumberFormat="1" applyFill="1" applyBorder="1"/>
    <xf numFmtId="44" fontId="1" fillId="16" borderId="0" xfId="6" applyNumberFormat="1" applyFill="1" applyBorder="1"/>
    <xf numFmtId="0" fontId="1" fillId="16" borderId="67" xfId="6" applyFill="1" applyBorder="1"/>
    <xf numFmtId="0" fontId="1" fillId="9" borderId="68" xfId="6" applyFont="1" applyFill="1" applyBorder="1"/>
    <xf numFmtId="9" fontId="0" fillId="9" borderId="0" xfId="3" applyFont="1" applyFill="1" applyBorder="1"/>
    <xf numFmtId="44" fontId="0" fillId="9" borderId="0" xfId="1" applyFont="1" applyFill="1" applyBorder="1"/>
    <xf numFmtId="0" fontId="1" fillId="9" borderId="43" xfId="6" applyFill="1" applyBorder="1"/>
    <xf numFmtId="0" fontId="1" fillId="9" borderId="68" xfId="6" applyFill="1" applyBorder="1"/>
    <xf numFmtId="44" fontId="3" fillId="9" borderId="51" xfId="6" applyNumberFormat="1" applyFont="1" applyFill="1" applyBorder="1"/>
    <xf numFmtId="44" fontId="3" fillId="9" borderId="69" xfId="6" applyNumberFormat="1" applyFont="1" applyFill="1" applyBorder="1"/>
    <xf numFmtId="0" fontId="1" fillId="9" borderId="70" xfId="6" applyFill="1" applyBorder="1"/>
    <xf numFmtId="0" fontId="1" fillId="16" borderId="71" xfId="6" applyFill="1" applyBorder="1"/>
    <xf numFmtId="44" fontId="0" fillId="9" borderId="42" xfId="1" applyFont="1" applyFill="1" applyBorder="1"/>
    <xf numFmtId="0" fontId="1" fillId="9" borderId="42" xfId="6" applyFill="1" applyBorder="1" applyAlignment="1">
      <alignment horizontal="center" vertical="center"/>
    </xf>
    <xf numFmtId="0" fontId="1" fillId="16" borderId="72" xfId="6" applyFill="1" applyBorder="1"/>
    <xf numFmtId="0" fontId="1" fillId="9" borderId="44" xfId="6" applyFill="1" applyBorder="1"/>
    <xf numFmtId="0" fontId="1" fillId="0" borderId="0" xfId="6" applyFill="1" applyBorder="1" applyProtection="1">
      <protection locked="0"/>
    </xf>
    <xf numFmtId="44" fontId="0" fillId="0" borderId="0" xfId="1" applyFont="1" applyFill="1" applyBorder="1" applyProtection="1">
      <protection locked="0"/>
    </xf>
    <xf numFmtId="0" fontId="1" fillId="0" borderId="14" xfId="6" applyFont="1" applyFill="1" applyBorder="1" applyProtection="1"/>
    <xf numFmtId="0" fontId="1" fillId="16" borderId="22" xfId="6" applyFill="1" applyBorder="1" applyProtection="1"/>
    <xf numFmtId="44" fontId="0" fillId="0" borderId="21" xfId="1" applyFont="1" applyFill="1" applyBorder="1" applyProtection="1"/>
    <xf numFmtId="0" fontId="1" fillId="0" borderId="0" xfId="6" applyBorder="1" applyProtection="1">
      <protection locked="0"/>
    </xf>
    <xf numFmtId="0" fontId="1" fillId="0" borderId="0" xfId="6" applyFont="1" applyFill="1" applyBorder="1" applyProtection="1">
      <protection locked="0"/>
    </xf>
    <xf numFmtId="0" fontId="1" fillId="0" borderId="0" xfId="6" applyFill="1"/>
    <xf numFmtId="0" fontId="12" fillId="0" borderId="0" xfId="6" applyFont="1" applyBorder="1"/>
    <xf numFmtId="0" fontId="11" fillId="9" borderId="5" xfId="6" applyFont="1" applyFill="1" applyBorder="1"/>
    <xf numFmtId="0" fontId="3" fillId="9" borderId="1" xfId="6" applyFont="1" applyFill="1" applyBorder="1" applyAlignment="1">
      <alignment horizontal="center" vertical="center" wrapText="1"/>
    </xf>
    <xf numFmtId="0" fontId="3" fillId="9" borderId="73" xfId="6" quotePrefix="1" applyFont="1" applyFill="1" applyBorder="1" applyAlignment="1">
      <alignment horizontal="center" vertical="center" wrapText="1"/>
    </xf>
    <xf numFmtId="0" fontId="3" fillId="9" borderId="3" xfId="6" quotePrefix="1" applyFont="1" applyFill="1" applyBorder="1" applyAlignment="1">
      <alignment horizontal="center" vertical="center" wrapText="1"/>
    </xf>
    <xf numFmtId="0" fontId="3" fillId="9" borderId="34" xfId="6" applyFont="1" applyFill="1" applyBorder="1" applyAlignment="1">
      <alignment horizontal="center" vertical="center" wrapText="1"/>
    </xf>
    <xf numFmtId="0" fontId="3" fillId="9" borderId="2" xfId="6" quotePrefix="1" applyFont="1" applyFill="1" applyBorder="1" applyAlignment="1">
      <alignment horizontal="center" vertical="center" wrapText="1"/>
    </xf>
    <xf numFmtId="0" fontId="3" fillId="0" borderId="0" xfId="6" applyFont="1" applyFill="1" applyAlignment="1">
      <alignment horizontal="center" vertical="center" wrapText="1"/>
    </xf>
    <xf numFmtId="0" fontId="1" fillId="0" borderId="19" xfId="6" applyFont="1" applyBorder="1" applyProtection="1">
      <protection locked="0"/>
    </xf>
    <xf numFmtId="44" fontId="1" fillId="9" borderId="59" xfId="6" applyNumberFormat="1" applyFill="1" applyBorder="1"/>
    <xf numFmtId="0" fontId="1" fillId="0" borderId="12" xfId="6" applyBorder="1" applyAlignment="1" applyProtection="1">
      <alignment horizontal="center" vertical="center"/>
      <protection locked="0"/>
    </xf>
    <xf numFmtId="164" fontId="0" fillId="9" borderId="10" xfId="1" applyNumberFormat="1" applyFont="1" applyFill="1" applyBorder="1"/>
    <xf numFmtId="44" fontId="1" fillId="9" borderId="11" xfId="6" applyNumberFormat="1" applyFill="1" applyBorder="1"/>
    <xf numFmtId="0" fontId="1" fillId="0" borderId="1" xfId="6" applyBorder="1" applyProtection="1">
      <protection locked="0"/>
    </xf>
    <xf numFmtId="44" fontId="1" fillId="9" borderId="21" xfId="6" applyNumberFormat="1" applyFill="1" applyBorder="1"/>
    <xf numFmtId="0" fontId="0" fillId="0" borderId="15" xfId="3" applyNumberFormat="1" applyFont="1" applyBorder="1" applyAlignment="1" applyProtection="1">
      <alignment horizontal="center" vertical="center"/>
      <protection locked="0"/>
    </xf>
    <xf numFmtId="164" fontId="0" fillId="9" borderId="13" xfId="1" applyNumberFormat="1" applyFont="1" applyFill="1" applyBorder="1"/>
    <xf numFmtId="44" fontId="1" fillId="9" borderId="14" xfId="6" applyNumberFormat="1" applyFill="1" applyBorder="1"/>
    <xf numFmtId="0" fontId="1" fillId="0" borderId="45" xfId="6" applyBorder="1" applyProtection="1">
      <protection locked="0"/>
    </xf>
    <xf numFmtId="0" fontId="1" fillId="0" borderId="15" xfId="6" applyBorder="1" applyAlignment="1" applyProtection="1">
      <alignment horizontal="center"/>
      <protection locked="0"/>
    </xf>
    <xf numFmtId="0" fontId="1" fillId="9" borderId="45" xfId="6" applyFont="1" applyFill="1" applyBorder="1"/>
    <xf numFmtId="164" fontId="3" fillId="9" borderId="74" xfId="6" applyNumberFormat="1" applyFont="1" applyFill="1" applyBorder="1"/>
    <xf numFmtId="164" fontId="3" fillId="9" borderId="75" xfId="6" applyNumberFormat="1" applyFont="1" applyFill="1" applyBorder="1"/>
    <xf numFmtId="0" fontId="1" fillId="9" borderId="46" xfId="6" applyFont="1" applyFill="1" applyBorder="1"/>
    <xf numFmtId="0" fontId="1" fillId="9" borderId="46" xfId="6" applyFill="1" applyBorder="1"/>
    <xf numFmtId="0" fontId="1" fillId="9" borderId="0" xfId="6" applyFill="1"/>
    <xf numFmtId="0" fontId="1" fillId="0" borderId="0" xfId="6" applyFont="1" applyBorder="1" applyProtection="1">
      <protection locked="0"/>
    </xf>
    <xf numFmtId="44" fontId="1" fillId="0" borderId="0" xfId="6" applyNumberFormat="1" applyBorder="1" applyProtection="1">
      <protection locked="0"/>
    </xf>
    <xf numFmtId="0" fontId="1" fillId="0" borderId="0" xfId="6" applyBorder="1" applyAlignment="1" applyProtection="1">
      <alignment horizontal="center" vertical="center"/>
      <protection locked="0"/>
    </xf>
    <xf numFmtId="44" fontId="32" fillId="0" borderId="0" xfId="0" applyNumberFormat="1" applyFont="1" applyBorder="1" applyAlignment="1" applyProtection="1">
      <alignment vertical="center"/>
      <protection locked="0"/>
    </xf>
    <xf numFmtId="0" fontId="32" fillId="0" borderId="0" xfId="0" applyFont="1" applyBorder="1" applyAlignment="1" applyProtection="1">
      <alignment vertical="center"/>
      <protection locked="0"/>
    </xf>
    <xf numFmtId="0" fontId="1" fillId="0" borderId="0" xfId="6" applyFont="1" applyBorder="1" applyAlignment="1" applyProtection="1">
      <alignment vertical="center"/>
      <protection locked="0"/>
    </xf>
    <xf numFmtId="0" fontId="33" fillId="0" borderId="0" xfId="6" applyFont="1" applyBorder="1" applyAlignment="1" applyProtection="1">
      <alignment horizontal="left" vertical="center" indent="4"/>
      <protection locked="0"/>
    </xf>
    <xf numFmtId="0" fontId="35" fillId="0" borderId="0" xfId="6" applyFont="1" applyBorder="1" applyAlignment="1" applyProtection="1">
      <alignment horizontal="left" vertical="center" indent="8"/>
      <protection locked="0"/>
    </xf>
    <xf numFmtId="0" fontId="14" fillId="0" borderId="0" xfId="6" applyFont="1" applyBorder="1" applyAlignment="1" applyProtection="1">
      <alignment vertical="center"/>
      <protection locked="0"/>
    </xf>
    <xf numFmtId="0" fontId="32" fillId="7" borderId="0" xfId="0" applyFont="1" applyFill="1" applyBorder="1" applyAlignment="1" applyProtection="1">
      <alignment vertical="center"/>
      <protection locked="0"/>
    </xf>
    <xf numFmtId="0" fontId="1" fillId="7" borderId="0" xfId="6" applyFill="1" applyBorder="1" applyProtection="1">
      <protection locked="0"/>
    </xf>
    <xf numFmtId="0" fontId="39" fillId="6" borderId="63" xfId="0" applyFont="1" applyFill="1" applyBorder="1" applyAlignment="1"/>
    <xf numFmtId="164" fontId="1" fillId="9" borderId="12" xfId="1" applyNumberFormat="1" applyFont="1" applyFill="1" applyBorder="1" applyAlignment="1" applyProtection="1">
      <alignment horizontal="center" vertical="center"/>
    </xf>
    <xf numFmtId="164" fontId="3" fillId="9" borderId="10" xfId="1" applyNumberFormat="1" applyFont="1" applyFill="1" applyBorder="1" applyAlignment="1" applyProtection="1">
      <alignment horizontal="center" vertical="center"/>
    </xf>
    <xf numFmtId="164" fontId="1" fillId="9" borderId="15" xfId="1" applyNumberFormat="1" applyFont="1" applyFill="1" applyBorder="1" applyAlignment="1" applyProtection="1">
      <alignment horizontal="center" vertical="center"/>
    </xf>
    <xf numFmtId="164" fontId="3" fillId="9" borderId="13" xfId="1" applyNumberFormat="1" applyFont="1" applyFill="1" applyBorder="1" applyAlignment="1" applyProtection="1">
      <alignment horizontal="center" vertical="center"/>
    </xf>
    <xf numFmtId="164" fontId="1" fillId="9" borderId="49" xfId="1" applyNumberFormat="1" applyFont="1" applyFill="1" applyBorder="1" applyAlignment="1" applyProtection="1">
      <alignment horizontal="center" vertical="center"/>
    </xf>
    <xf numFmtId="164" fontId="3" fillId="9" borderId="50" xfId="1" applyNumberFormat="1" applyFont="1" applyFill="1" applyBorder="1" applyAlignment="1" applyProtection="1">
      <alignment horizontal="center" vertical="center"/>
    </xf>
    <xf numFmtId="164" fontId="3" fillId="9" borderId="6" xfId="1" applyNumberFormat="1" applyFont="1" applyFill="1" applyBorder="1" applyAlignment="1" applyProtection="1">
      <alignment horizontal="center" vertical="center"/>
    </xf>
    <xf numFmtId="164" fontId="3" fillId="0" borderId="0" xfId="3" applyNumberFormat="1" applyFont="1" applyAlignment="1" applyProtection="1">
      <alignment horizontal="center" vertical="center"/>
    </xf>
    <xf numFmtId="164" fontId="3" fillId="0" borderId="0" xfId="2" applyNumberFormat="1" applyFont="1" applyAlignment="1" applyProtection="1">
      <alignment horizontal="center" vertical="center"/>
    </xf>
    <xf numFmtId="164" fontId="5" fillId="0" borderId="0" xfId="2" applyNumberFormat="1" applyFont="1" applyAlignment="1" applyProtection="1">
      <alignment horizontal="center" vertical="center"/>
    </xf>
    <xf numFmtId="164" fontId="5" fillId="0" borderId="0" xfId="3" applyNumberFormat="1" applyFont="1" applyAlignment="1" applyProtection="1">
      <alignment horizontal="center" vertical="center"/>
    </xf>
    <xf numFmtId="164" fontId="3" fillId="9" borderId="47" xfId="1" applyNumberFormat="1" applyFont="1" applyFill="1" applyBorder="1" applyAlignment="1" applyProtection="1">
      <alignment horizontal="center" vertical="center"/>
    </xf>
    <xf numFmtId="164" fontId="3" fillId="9" borderId="19" xfId="1" applyNumberFormat="1" applyFont="1" applyFill="1" applyBorder="1" applyAlignment="1" applyProtection="1">
      <alignment horizontal="center" vertical="center"/>
    </xf>
    <xf numFmtId="164" fontId="3" fillId="9" borderId="38" xfId="1" applyNumberFormat="1" applyFont="1" applyFill="1" applyBorder="1" applyAlignment="1" applyProtection="1">
      <alignment horizontal="center" vertical="center"/>
    </xf>
    <xf numFmtId="164" fontId="8" fillId="3" borderId="15" xfId="4" applyNumberFormat="1" applyFont="1" applyFill="1" applyBorder="1" applyAlignment="1">
      <alignment horizontal="center"/>
    </xf>
    <xf numFmtId="164" fontId="3" fillId="6" borderId="18" xfId="1" applyNumberFormat="1" applyFont="1" applyFill="1" applyBorder="1" applyAlignment="1"/>
    <xf numFmtId="164" fontId="15" fillId="6" borderId="23" xfId="1" applyNumberFormat="1" applyFont="1" applyFill="1" applyBorder="1" applyAlignment="1"/>
    <xf numFmtId="164" fontId="3" fillId="5" borderId="18" xfId="1" applyNumberFormat="1" applyFont="1" applyFill="1" applyBorder="1" applyAlignment="1"/>
    <xf numFmtId="164" fontId="3" fillId="5" borderId="18" xfId="0" applyNumberFormat="1" applyFont="1" applyFill="1" applyBorder="1" applyAlignment="1"/>
    <xf numFmtId="164" fontId="41" fillId="15" borderId="18" xfId="1" applyNumberFormat="1" applyFont="1" applyFill="1" applyBorder="1" applyAlignment="1"/>
    <xf numFmtId="164" fontId="8" fillId="0" borderId="18" xfId="0" applyNumberFormat="1" applyFont="1" applyBorder="1" applyAlignment="1"/>
    <xf numFmtId="164" fontId="15" fillId="5" borderId="31" xfId="0" applyNumberFormat="1" applyFont="1" applyFill="1" applyBorder="1" applyAlignment="1"/>
    <xf numFmtId="164" fontId="15" fillId="8" borderId="31" xfId="0" applyNumberFormat="1" applyFont="1" applyFill="1" applyBorder="1" applyAlignment="1">
      <alignment vertical="center"/>
    </xf>
    <xf numFmtId="164" fontId="15" fillId="13" borderId="18" xfId="0" applyNumberFormat="1" applyFont="1" applyFill="1" applyBorder="1" applyAlignment="1">
      <alignment vertical="center"/>
    </xf>
    <xf numFmtId="164" fontId="32" fillId="13" borderId="18" xfId="0" applyNumberFormat="1" applyFont="1" applyFill="1" applyBorder="1" applyAlignment="1">
      <alignment vertical="center"/>
    </xf>
    <xf numFmtId="164" fontId="15" fillId="11" borderId="18" xfId="0" applyNumberFormat="1" applyFont="1" applyFill="1" applyBorder="1" applyAlignment="1">
      <alignment vertical="center"/>
    </xf>
    <xf numFmtId="164" fontId="15" fillId="12" borderId="18" xfId="0" applyNumberFormat="1" applyFont="1" applyFill="1" applyBorder="1" applyAlignment="1">
      <alignment vertical="center"/>
    </xf>
    <xf numFmtId="164" fontId="11" fillId="8" borderId="49" xfId="0" applyNumberFormat="1" applyFont="1" applyFill="1" applyBorder="1" applyAlignment="1">
      <alignment vertical="center"/>
    </xf>
    <xf numFmtId="43" fontId="14" fillId="0" borderId="5" xfId="13" applyFont="1" applyFill="1" applyBorder="1" applyProtection="1">
      <protection locked="0"/>
    </xf>
    <xf numFmtId="14" fontId="36" fillId="0" borderId="10" xfId="0" applyNumberFormat="1" applyFont="1" applyFill="1" applyBorder="1" applyAlignment="1" applyProtection="1">
      <alignment horizontal="left" vertical="center"/>
      <protection locked="0"/>
    </xf>
    <xf numFmtId="44" fontId="1" fillId="0" borderId="14" xfId="6" applyNumberFormat="1" applyFont="1" applyFill="1" applyBorder="1" applyProtection="1">
      <protection locked="0"/>
    </xf>
    <xf numFmtId="0" fontId="8" fillId="0" borderId="13" xfId="0" applyFont="1" applyBorder="1" applyAlignment="1" applyProtection="1">
      <alignment vertical="center"/>
      <protection locked="0"/>
    </xf>
    <xf numFmtId="0" fontId="8" fillId="15" borderId="13" xfId="0" applyFont="1" applyFill="1" applyBorder="1" applyProtection="1">
      <protection locked="0"/>
    </xf>
    <xf numFmtId="1" fontId="0" fillId="0" borderId="0" xfId="0" applyNumberFormat="1" applyBorder="1"/>
    <xf numFmtId="2" fontId="0" fillId="0" borderId="0" xfId="0" applyNumberFormat="1" applyBorder="1"/>
    <xf numFmtId="2" fontId="21" fillId="0" borderId="0" xfId="0" applyNumberFormat="1" applyFont="1" applyBorder="1"/>
    <xf numFmtId="0" fontId="15" fillId="0" borderId="20" xfId="1" applyNumberFormat="1" applyFont="1" applyBorder="1" applyAlignment="1" applyProtection="1">
      <alignment horizontal="left" vertical="top"/>
    </xf>
    <xf numFmtId="0" fontId="15" fillId="0" borderId="15" xfId="1" applyNumberFormat="1" applyFont="1" applyBorder="1" applyAlignment="1" applyProtection="1">
      <alignment horizontal="center"/>
    </xf>
    <xf numFmtId="0" fontId="1" fillId="0" borderId="13" xfId="0" applyFont="1" applyFill="1" applyBorder="1" applyAlignment="1">
      <alignment vertical="center"/>
    </xf>
    <xf numFmtId="0" fontId="1" fillId="0" borderId="0" xfId="6" applyFill="1" applyBorder="1" applyProtection="1"/>
    <xf numFmtId="0" fontId="3" fillId="0" borderId="0" xfId="6" applyFont="1" applyFill="1" applyBorder="1" applyProtection="1"/>
    <xf numFmtId="44" fontId="0" fillId="0" borderId="0" xfId="1" applyFont="1" applyFill="1" applyBorder="1" applyProtection="1"/>
    <xf numFmtId="44" fontId="1" fillId="0" borderId="0" xfId="6" applyNumberFormat="1" applyFill="1" applyBorder="1" applyProtection="1"/>
    <xf numFmtId="0" fontId="1" fillId="0" borderId="0" xfId="6" applyFill="1" applyBorder="1" applyAlignment="1" applyProtection="1">
      <alignment horizontal="center" vertical="center"/>
    </xf>
    <xf numFmtId="44" fontId="1" fillId="0" borderId="0" xfId="6" applyNumberFormat="1" applyFill="1" applyBorder="1" applyAlignment="1" applyProtection="1">
      <alignment horizontal="center" vertical="center"/>
    </xf>
    <xf numFmtId="9" fontId="0" fillId="0" borderId="0" xfId="3" applyFont="1" applyFill="1" applyBorder="1" applyAlignment="1" applyProtection="1">
      <alignment horizontal="center" vertical="center"/>
    </xf>
    <xf numFmtId="44" fontId="3" fillId="0" borderId="0" xfId="6" applyNumberFormat="1" applyFont="1" applyFill="1" applyBorder="1" applyProtection="1"/>
    <xf numFmtId="0" fontId="1" fillId="0" borderId="0" xfId="6" applyBorder="1" applyProtection="1"/>
    <xf numFmtId="44" fontId="0" fillId="0" borderId="0" xfId="1" applyFont="1" applyFill="1" applyBorder="1" applyAlignment="1" applyProtection="1">
      <alignment horizontal="center" vertical="center"/>
    </xf>
    <xf numFmtId="0" fontId="1" fillId="0" borderId="0" xfId="6" applyFont="1" applyFill="1" applyBorder="1" applyProtection="1"/>
    <xf numFmtId="0" fontId="32" fillId="0" borderId="0" xfId="0" applyFont="1" applyFill="1" applyBorder="1" applyAlignment="1" applyProtection="1">
      <alignment vertical="center"/>
    </xf>
    <xf numFmtId="44" fontId="1" fillId="0" borderId="0" xfId="1" applyFont="1" applyFill="1" applyBorder="1" applyProtection="1"/>
    <xf numFmtId="0" fontId="1" fillId="0" borderId="0" xfId="6" applyFont="1" applyFill="1" applyBorder="1" applyAlignment="1" applyProtection="1">
      <alignment vertical="center"/>
    </xf>
    <xf numFmtId="0" fontId="33" fillId="0" borderId="0" xfId="6" applyFont="1" applyFill="1" applyBorder="1" applyAlignment="1" applyProtection="1">
      <alignment horizontal="left" vertical="center" indent="4"/>
    </xf>
    <xf numFmtId="0" fontId="35" fillId="0" borderId="0" xfId="6" applyFont="1" applyFill="1" applyBorder="1" applyAlignment="1" applyProtection="1">
      <alignment horizontal="left" vertical="center" indent="8"/>
    </xf>
    <xf numFmtId="0" fontId="14" fillId="0" borderId="0" xfId="6" applyFont="1" applyFill="1" applyBorder="1" applyAlignment="1" applyProtection="1">
      <alignment vertical="center"/>
    </xf>
    <xf numFmtId="44" fontId="1" fillId="0" borderId="0" xfId="6" applyNumberFormat="1" applyFont="1" applyFill="1" applyBorder="1" applyProtection="1"/>
    <xf numFmtId="0" fontId="1" fillId="7" borderId="0" xfId="6" applyFill="1" applyBorder="1" applyProtection="1"/>
    <xf numFmtId="44" fontId="0" fillId="7" borderId="0" xfId="1" applyFont="1" applyFill="1" applyBorder="1" applyProtection="1"/>
    <xf numFmtId="0" fontId="14" fillId="2" borderId="22" xfId="0" applyFont="1" applyFill="1" applyBorder="1" applyAlignment="1" applyProtection="1"/>
    <xf numFmtId="0" fontId="1" fillId="0" borderId="0" xfId="0" applyFont="1"/>
    <xf numFmtId="14" fontId="0" fillId="0" borderId="0" xfId="0" applyNumberFormat="1"/>
    <xf numFmtId="0" fontId="3" fillId="0" borderId="0" xfId="0" applyFont="1"/>
    <xf numFmtId="164" fontId="0" fillId="0" borderId="0" xfId="1" applyNumberFormat="1" applyFont="1" applyBorder="1"/>
    <xf numFmtId="164" fontId="0" fillId="0" borderId="0" xfId="1" applyNumberFormat="1" applyFont="1"/>
    <xf numFmtId="0" fontId="12" fillId="0" borderId="0" xfId="0" applyFont="1"/>
    <xf numFmtId="0" fontId="3" fillId="0" borderId="0" xfId="0" applyFont="1" applyProtection="1"/>
    <xf numFmtId="0" fontId="0" fillId="0" borderId="0" xfId="0" applyProtection="1"/>
    <xf numFmtId="0" fontId="3" fillId="0" borderId="0" xfId="0" applyFont="1" applyAlignment="1" applyProtection="1">
      <alignment horizontal="center"/>
    </xf>
    <xf numFmtId="0" fontId="3" fillId="0" borderId="14" xfId="0" applyFont="1" applyBorder="1" applyAlignment="1" applyProtection="1">
      <alignment horizontal="center"/>
    </xf>
    <xf numFmtId="0" fontId="3" fillId="0" borderId="13" xfId="0" applyFont="1" applyBorder="1" applyAlignment="1" applyProtection="1">
      <alignment horizontal="center"/>
    </xf>
    <xf numFmtId="49" fontId="0" fillId="0" borderId="0" xfId="0" applyNumberFormat="1" applyProtection="1"/>
    <xf numFmtId="164" fontId="0" fillId="0" borderId="0" xfId="1" applyNumberFormat="1" applyFont="1" applyProtection="1"/>
    <xf numFmtId="9" fontId="0" fillId="0" borderId="14" xfId="0" applyNumberFormat="1" applyBorder="1" applyAlignment="1" applyProtection="1">
      <alignment horizontal="center"/>
    </xf>
    <xf numFmtId="164" fontId="0" fillId="0" borderId="13" xfId="0" applyNumberFormat="1" applyBorder="1" applyProtection="1"/>
    <xf numFmtId="164" fontId="3" fillId="0" borderId="0" xfId="0" applyNumberFormat="1" applyFont="1" applyProtection="1"/>
    <xf numFmtId="9" fontId="0" fillId="0" borderId="48" xfId="0" applyNumberFormat="1" applyBorder="1" applyAlignment="1" applyProtection="1">
      <alignment horizontal="center"/>
    </xf>
    <xf numFmtId="164" fontId="0" fillId="0" borderId="50" xfId="0" applyNumberFormat="1" applyBorder="1" applyProtection="1"/>
    <xf numFmtId="0" fontId="1" fillId="0" borderId="0" xfId="0" applyFont="1" applyAlignment="1" applyProtection="1">
      <alignment horizontal="right" vertical="center"/>
    </xf>
    <xf numFmtId="0" fontId="0" fillId="0" borderId="0" xfId="0" applyAlignment="1" applyProtection="1">
      <alignment horizontal="right" vertical="center"/>
    </xf>
    <xf numFmtId="0" fontId="3" fillId="0" borderId="0" xfId="0" applyFont="1" applyAlignment="1" applyProtection="1">
      <alignment horizontal="right" vertical="center"/>
    </xf>
    <xf numFmtId="164" fontId="3" fillId="0" borderId="20" xfId="0" applyNumberFormat="1" applyFont="1" applyBorder="1" applyProtection="1"/>
    <xf numFmtId="164" fontId="0" fillId="0" borderId="0" xfId="0" applyNumberFormat="1" applyProtection="1"/>
    <xf numFmtId="0" fontId="12" fillId="0" borderId="0" xfId="0" applyFont="1" applyProtection="1"/>
    <xf numFmtId="0" fontId="12" fillId="0" borderId="0" xfId="0" applyFont="1" applyAlignment="1" applyProtection="1">
      <alignment horizontal="right" vertical="center"/>
    </xf>
    <xf numFmtId="164" fontId="12" fillId="0" borderId="0" xfId="0" applyNumberFormat="1" applyFont="1" applyProtection="1"/>
    <xf numFmtId="164" fontId="41" fillId="0" borderId="0" xfId="0" applyNumberFormat="1" applyFont="1" applyProtection="1"/>
    <xf numFmtId="0" fontId="3" fillId="0" borderId="0" xfId="0" applyFont="1" applyAlignment="1" applyProtection="1">
      <alignment horizontal="right"/>
    </xf>
    <xf numFmtId="164" fontId="3" fillId="0" borderId="6" xfId="0" applyNumberFormat="1" applyFont="1" applyBorder="1" applyProtection="1"/>
    <xf numFmtId="0" fontId="1" fillId="0" borderId="0" xfId="0" applyFont="1" applyAlignment="1" applyProtection="1">
      <alignment horizontal="right"/>
    </xf>
    <xf numFmtId="164" fontId="0" fillId="0" borderId="20" xfId="1" applyNumberFormat="1" applyFont="1" applyBorder="1" applyProtection="1"/>
    <xf numFmtId="164" fontId="0" fillId="0" borderId="26" xfId="1" applyNumberFormat="1" applyFont="1" applyBorder="1" applyProtection="1"/>
    <xf numFmtId="0" fontId="1" fillId="0" borderId="0" xfId="0" applyFont="1" applyProtection="1"/>
    <xf numFmtId="164" fontId="14" fillId="0" borderId="15" xfId="1" applyNumberFormat="1" applyFont="1" applyBorder="1" applyAlignment="1" applyProtection="1">
      <alignment horizontal="left"/>
      <protection locked="0"/>
    </xf>
    <xf numFmtId="9" fontId="3" fillId="9" borderId="7" xfId="3" applyFont="1" applyFill="1" applyBorder="1" applyAlignment="1" applyProtection="1">
      <alignment horizontal="center" vertical="center"/>
    </xf>
    <xf numFmtId="9" fontId="3" fillId="9" borderId="8" xfId="3" applyFont="1" applyFill="1" applyBorder="1" applyAlignment="1" applyProtection="1">
      <alignment horizontal="center" vertical="center"/>
    </xf>
    <xf numFmtId="9" fontId="3" fillId="9" borderId="9" xfId="3" applyFont="1" applyFill="1" applyBorder="1" applyAlignment="1" applyProtection="1">
      <alignment horizontal="center" vertical="center"/>
    </xf>
    <xf numFmtId="44" fontId="15" fillId="11" borderId="35" xfId="1" applyFont="1" applyFill="1" applyBorder="1" applyAlignment="1" applyProtection="1">
      <alignment horizontal="left"/>
    </xf>
    <xf numFmtId="44" fontId="15" fillId="11" borderId="0" xfId="1" applyFont="1" applyFill="1" applyBorder="1" applyAlignment="1" applyProtection="1">
      <alignment horizontal="left"/>
    </xf>
    <xf numFmtId="44" fontId="15" fillId="14" borderId="35" xfId="1" applyFont="1" applyFill="1" applyBorder="1" applyAlignment="1" applyProtection="1"/>
    <xf numFmtId="44" fontId="15" fillId="14" borderId="0" xfId="1" applyFont="1" applyFill="1" applyBorder="1" applyAlignment="1" applyProtection="1"/>
    <xf numFmtId="9" fontId="3" fillId="9" borderId="7" xfId="3" applyFont="1" applyFill="1" applyBorder="1" applyAlignment="1" applyProtection="1">
      <alignment horizontal="center" vertical="center" wrapText="1"/>
    </xf>
    <xf numFmtId="0" fontId="0" fillId="9" borderId="8" xfId="0" applyFill="1" applyBorder="1" applyAlignment="1" applyProtection="1">
      <alignment horizontal="center" vertical="center"/>
    </xf>
    <xf numFmtId="0" fontId="0" fillId="9" borderId="9" xfId="0" applyFill="1" applyBorder="1" applyAlignment="1" applyProtection="1">
      <alignment horizontal="center" vertical="center"/>
    </xf>
    <xf numFmtId="0" fontId="0" fillId="9" borderId="8" xfId="0" applyFill="1" applyBorder="1" applyAlignment="1">
      <alignment horizontal="center" vertical="center"/>
    </xf>
    <xf numFmtId="0" fontId="0" fillId="9" borderId="9" xfId="0" applyFill="1" applyBorder="1" applyAlignment="1">
      <alignment horizontal="center" vertical="center"/>
    </xf>
    <xf numFmtId="9" fontId="14" fillId="0" borderId="18" xfId="3" applyFont="1" applyBorder="1" applyProtection="1">
      <protection locked="0"/>
    </xf>
    <xf numFmtId="9" fontId="14" fillId="0" borderId="20" xfId="3" applyFont="1" applyBorder="1" applyProtection="1">
      <protection locked="0"/>
    </xf>
    <xf numFmtId="9" fontId="14" fillId="0" borderId="21" xfId="3" applyFont="1" applyBorder="1" applyProtection="1">
      <protection locked="0"/>
    </xf>
    <xf numFmtId="164" fontId="8" fillId="0" borderId="18" xfId="1" applyNumberFormat="1" applyFont="1" applyFill="1" applyBorder="1" applyAlignment="1" applyProtection="1">
      <alignment horizontal="left"/>
      <protection locked="0"/>
    </xf>
    <xf numFmtId="164" fontId="8" fillId="0" borderId="21" xfId="1" applyNumberFormat="1" applyFont="1" applyFill="1" applyBorder="1" applyAlignment="1" applyProtection="1">
      <alignment horizontal="left"/>
      <protection locked="0"/>
    </xf>
    <xf numFmtId="0" fontId="1" fillId="0" borderId="55" xfId="0" applyFont="1" applyBorder="1" applyAlignment="1" applyProtection="1">
      <alignment horizontal="right"/>
      <protection locked="0"/>
    </xf>
    <xf numFmtId="0" fontId="1" fillId="0" borderId="20" xfId="0" applyFont="1" applyBorder="1" applyAlignment="1" applyProtection="1">
      <alignment horizontal="right"/>
      <protection locked="0"/>
    </xf>
    <xf numFmtId="0" fontId="1" fillId="0" borderId="21" xfId="0" applyFont="1" applyBorder="1" applyAlignment="1" applyProtection="1">
      <alignment horizontal="right"/>
      <protection locked="0"/>
    </xf>
    <xf numFmtId="0" fontId="8" fillId="0" borderId="20" xfId="0" applyFont="1" applyBorder="1" applyAlignment="1" applyProtection="1">
      <alignment horizontal="right"/>
      <protection locked="0"/>
    </xf>
    <xf numFmtId="0" fontId="8" fillId="0" borderId="21" xfId="0" applyFont="1" applyBorder="1" applyAlignment="1" applyProtection="1">
      <alignment horizontal="right"/>
      <protection locked="0"/>
    </xf>
    <xf numFmtId="0" fontId="8" fillId="2" borderId="56" xfId="0" applyFont="1" applyFill="1" applyBorder="1"/>
    <xf numFmtId="0" fontId="8" fillId="2" borderId="51" xfId="0" applyFont="1" applyFill="1" applyBorder="1"/>
    <xf numFmtId="164" fontId="3" fillId="2" borderId="51" xfId="0" applyNumberFormat="1" applyFont="1" applyFill="1" applyBorder="1" applyAlignment="1">
      <alignment horizontal="left"/>
    </xf>
    <xf numFmtId="164" fontId="8" fillId="2" borderId="51" xfId="0" applyNumberFormat="1" applyFont="1" applyFill="1" applyBorder="1"/>
    <xf numFmtId="0" fontId="21" fillId="0" borderId="43" xfId="0" applyFont="1" applyBorder="1" applyAlignment="1">
      <alignment vertical="top" wrapText="1"/>
    </xf>
    <xf numFmtId="0" fontId="8" fillId="2" borderId="55" xfId="0" applyFont="1" applyFill="1" applyBorder="1"/>
    <xf numFmtId="0" fontId="8" fillId="2" borderId="20" xfId="0" applyFont="1" applyFill="1" applyBorder="1"/>
    <xf numFmtId="164" fontId="3" fillId="2" borderId="20" xfId="0" applyNumberFormat="1" applyFont="1" applyFill="1" applyBorder="1" applyAlignment="1">
      <alignment horizontal="left"/>
    </xf>
    <xf numFmtId="164" fontId="8" fillId="2" borderId="20" xfId="0" applyNumberFormat="1" applyFont="1" applyFill="1" applyBorder="1"/>
    <xf numFmtId="2" fontId="1" fillId="0" borderId="18" xfId="0" applyNumberFormat="1" applyFont="1" applyFill="1" applyBorder="1" applyAlignment="1" applyProtection="1">
      <alignment vertical="center"/>
      <protection locked="0"/>
    </xf>
    <xf numFmtId="2" fontId="1" fillId="0" borderId="21" xfId="0" applyNumberFormat="1" applyFont="1" applyFill="1" applyBorder="1" applyAlignment="1" applyProtection="1">
      <alignment vertical="center"/>
      <protection locked="0"/>
    </xf>
    <xf numFmtId="44" fontId="3" fillId="5" borderId="31" xfId="1" applyFont="1" applyFill="1" applyBorder="1" applyAlignment="1">
      <alignment vertical="center"/>
    </xf>
    <xf numFmtId="44" fontId="3" fillId="5" borderId="32" xfId="1" applyFont="1" applyFill="1" applyBorder="1" applyAlignment="1">
      <alignment vertical="center"/>
    </xf>
    <xf numFmtId="0" fontId="8" fillId="2" borderId="52" xfId="0" applyFont="1" applyFill="1" applyBorder="1"/>
    <xf numFmtId="0" fontId="8" fillId="2" borderId="24" xfId="0" applyFont="1" applyFill="1" applyBorder="1"/>
    <xf numFmtId="164" fontId="3" fillId="2" borderId="24" xfId="0" applyNumberFormat="1" applyFont="1" applyFill="1" applyBorder="1" applyAlignment="1">
      <alignment horizontal="left"/>
    </xf>
    <xf numFmtId="164" fontId="8" fillId="2" borderId="24" xfId="0" applyNumberFormat="1" applyFont="1" applyFill="1" applyBorder="1"/>
    <xf numFmtId="0" fontId="15" fillId="13" borderId="55" xfId="0" applyFont="1" applyFill="1" applyBorder="1" applyAlignment="1">
      <alignment horizontal="right"/>
    </xf>
    <xf numFmtId="0" fontId="15" fillId="13" borderId="20" xfId="0" applyFont="1" applyFill="1" applyBorder="1" applyAlignment="1">
      <alignment horizontal="right"/>
    </xf>
    <xf numFmtId="0" fontId="15" fillId="13" borderId="21" xfId="0" applyFont="1" applyFill="1" applyBorder="1" applyAlignment="1">
      <alignment horizontal="right"/>
    </xf>
    <xf numFmtId="164" fontId="15" fillId="13" borderId="18" xfId="0" applyNumberFormat="1" applyFont="1" applyFill="1" applyBorder="1" applyAlignment="1"/>
    <xf numFmtId="164" fontId="15" fillId="13" borderId="21" xfId="0" applyNumberFormat="1" applyFont="1" applyFill="1" applyBorder="1" applyAlignment="1"/>
    <xf numFmtId="0" fontId="3" fillId="5" borderId="55" xfId="0" applyFont="1" applyFill="1" applyBorder="1" applyAlignment="1">
      <alignment horizontal="right"/>
    </xf>
    <xf numFmtId="0" fontId="3" fillId="5" borderId="20" xfId="0" applyFont="1" applyFill="1" applyBorder="1" applyAlignment="1">
      <alignment horizontal="right"/>
    </xf>
    <xf numFmtId="0" fontId="3" fillId="5" borderId="21" xfId="0" applyFont="1" applyFill="1" applyBorder="1" applyAlignment="1">
      <alignment horizontal="right"/>
    </xf>
    <xf numFmtId="164" fontId="3" fillId="5" borderId="18" xfId="0" applyNumberFormat="1" applyFont="1" applyFill="1" applyBorder="1" applyAlignment="1">
      <alignment horizontal="center"/>
    </xf>
    <xf numFmtId="164" fontId="3" fillId="5" borderId="21" xfId="0" applyNumberFormat="1" applyFont="1" applyFill="1" applyBorder="1" applyAlignment="1">
      <alignment horizontal="center"/>
    </xf>
    <xf numFmtId="164" fontId="15" fillId="6" borderId="23" xfId="1" applyNumberFormat="1" applyFont="1" applyFill="1" applyBorder="1"/>
    <xf numFmtId="164" fontId="15" fillId="6" borderId="25" xfId="1" applyNumberFormat="1" applyFont="1" applyFill="1" applyBorder="1"/>
    <xf numFmtId="0" fontId="15" fillId="6" borderId="52" xfId="0" applyFont="1" applyFill="1" applyBorder="1" applyAlignment="1">
      <alignment horizontal="right"/>
    </xf>
    <xf numFmtId="0" fontId="15" fillId="6" borderId="24" xfId="0" applyFont="1" applyFill="1" applyBorder="1" applyAlignment="1">
      <alignment horizontal="right"/>
    </xf>
    <xf numFmtId="0" fontId="15" fillId="6" borderId="25" xfId="0" applyFont="1" applyFill="1" applyBorder="1" applyAlignment="1">
      <alignment horizontal="right"/>
    </xf>
    <xf numFmtId="0" fontId="12" fillId="15" borderId="55" xfId="0" applyFont="1" applyFill="1" applyBorder="1" applyAlignment="1" applyProtection="1">
      <alignment horizontal="right"/>
      <protection locked="0"/>
    </xf>
    <xf numFmtId="0" fontId="12" fillId="15" borderId="20" xfId="0" applyFont="1" applyFill="1" applyBorder="1" applyAlignment="1" applyProtection="1">
      <alignment horizontal="right"/>
      <protection locked="0"/>
    </xf>
    <xf numFmtId="0" fontId="12" fillId="15" borderId="21" xfId="0" applyFont="1" applyFill="1" applyBorder="1" applyAlignment="1" applyProtection="1">
      <alignment horizontal="right"/>
      <protection locked="0"/>
    </xf>
    <xf numFmtId="164" fontId="12" fillId="15" borderId="18" xfId="1" applyNumberFormat="1" applyFont="1" applyFill="1" applyBorder="1" applyAlignment="1" applyProtection="1">
      <alignment horizontal="left"/>
      <protection locked="0"/>
    </xf>
    <xf numFmtId="164" fontId="12" fillId="15" borderId="21" xfId="1" applyNumberFormat="1" applyFont="1" applyFill="1" applyBorder="1" applyAlignment="1" applyProtection="1">
      <alignment horizontal="left"/>
      <protection locked="0"/>
    </xf>
    <xf numFmtId="0" fontId="15" fillId="11" borderId="55" xfId="0" applyFont="1" applyFill="1" applyBorder="1" applyAlignment="1">
      <alignment horizontal="right"/>
    </xf>
    <xf numFmtId="0" fontId="15" fillId="11" borderId="24" xfId="0" applyFont="1" applyFill="1" applyBorder="1" applyAlignment="1">
      <alignment horizontal="right"/>
    </xf>
    <xf numFmtId="0" fontId="15" fillId="11" borderId="20" xfId="0" applyFont="1" applyFill="1" applyBorder="1" applyAlignment="1">
      <alignment horizontal="right"/>
    </xf>
    <xf numFmtId="0" fontId="15" fillId="11" borderId="21" xfId="0" applyFont="1" applyFill="1" applyBorder="1" applyAlignment="1">
      <alignment horizontal="right"/>
    </xf>
    <xf numFmtId="44" fontId="15" fillId="0" borderId="18" xfId="0" applyNumberFormat="1" applyFont="1" applyFill="1" applyBorder="1" applyAlignment="1" applyProtection="1">
      <protection locked="0"/>
    </xf>
    <xf numFmtId="44" fontId="15" fillId="0" borderId="21" xfId="0" applyNumberFormat="1" applyFont="1" applyFill="1" applyBorder="1" applyAlignment="1" applyProtection="1">
      <protection locked="0"/>
    </xf>
    <xf numFmtId="0" fontId="15" fillId="12" borderId="55" xfId="0" applyFont="1" applyFill="1" applyBorder="1" applyAlignment="1">
      <alignment horizontal="right"/>
    </xf>
    <xf numFmtId="0" fontId="15" fillId="12" borderId="20" xfId="0" applyFont="1" applyFill="1" applyBorder="1" applyAlignment="1">
      <alignment horizontal="right"/>
    </xf>
    <xf numFmtId="0" fontId="15" fillId="12" borderId="21" xfId="0" applyFont="1" applyFill="1" applyBorder="1" applyAlignment="1">
      <alignment horizontal="right"/>
    </xf>
    <xf numFmtId="164" fontId="15" fillId="12" borderId="18" xfId="0" applyNumberFormat="1" applyFont="1" applyFill="1" applyBorder="1" applyAlignment="1"/>
    <xf numFmtId="164" fontId="15" fillId="12" borderId="21" xfId="0" applyNumberFormat="1" applyFont="1" applyFill="1" applyBorder="1" applyAlignment="1"/>
    <xf numFmtId="0" fontId="15" fillId="3" borderId="52" xfId="0" applyFont="1" applyFill="1" applyBorder="1" applyAlignment="1">
      <alignment horizontal="center" vertical="center"/>
    </xf>
    <xf numFmtId="0" fontId="15" fillId="3" borderId="24" xfId="0" applyFont="1" applyFill="1" applyBorder="1" applyAlignment="1">
      <alignment horizontal="center" vertical="center"/>
    </xf>
    <xf numFmtId="0" fontId="15" fillId="3" borderId="25" xfId="0" applyFont="1" applyFill="1" applyBorder="1" applyAlignment="1">
      <alignment horizontal="center" vertical="center"/>
    </xf>
    <xf numFmtId="0" fontId="15" fillId="3" borderId="53"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3" fillId="3" borderId="18"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8" fillId="0" borderId="55" xfId="0" applyFont="1" applyBorder="1" applyAlignment="1" applyProtection="1">
      <alignment horizontal="right"/>
      <protection locked="0"/>
    </xf>
    <xf numFmtId="0" fontId="11" fillId="3" borderId="29"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30" xfId="0" applyFont="1" applyFill="1" applyBorder="1" applyAlignment="1">
      <alignment horizontal="center" vertical="center"/>
    </xf>
    <xf numFmtId="164" fontId="15" fillId="10" borderId="18" xfId="1" applyNumberFormat="1" applyFont="1" applyFill="1" applyBorder="1" applyAlignment="1" applyProtection="1">
      <alignment horizontal="left"/>
    </xf>
    <xf numFmtId="164" fontId="15" fillId="10" borderId="21" xfId="1" applyNumberFormat="1" applyFont="1" applyFill="1" applyBorder="1" applyAlignment="1" applyProtection="1">
      <alignment horizontal="left"/>
    </xf>
    <xf numFmtId="0" fontId="15" fillId="10" borderId="55" xfId="0" applyFont="1" applyFill="1" applyBorder="1" applyAlignment="1">
      <alignment horizontal="right"/>
    </xf>
    <xf numFmtId="0" fontId="15" fillId="10" borderId="20" xfId="0" applyFont="1" applyFill="1" applyBorder="1" applyAlignment="1">
      <alignment horizontal="right"/>
    </xf>
    <xf numFmtId="0" fontId="15" fillId="10" borderId="21" xfId="0" applyFont="1" applyFill="1" applyBorder="1" applyAlignment="1">
      <alignment horizontal="right"/>
    </xf>
    <xf numFmtId="0" fontId="4" fillId="0" borderId="60" xfId="0" applyFont="1" applyFill="1" applyBorder="1" applyAlignment="1" applyProtection="1">
      <alignment horizontal="center" vertical="center"/>
      <protection locked="0"/>
    </xf>
    <xf numFmtId="0" fontId="4" fillId="0" borderId="59" xfId="0" applyFont="1" applyFill="1" applyBorder="1" applyAlignment="1" applyProtection="1">
      <alignment horizontal="center" vertical="center"/>
      <protection locked="0"/>
    </xf>
    <xf numFmtId="0" fontId="4" fillId="0" borderId="58" xfId="0" applyFont="1" applyFill="1" applyBorder="1" applyAlignment="1" applyProtection="1">
      <alignment horizontal="center" vertical="center"/>
      <protection locked="0"/>
    </xf>
    <xf numFmtId="0" fontId="3" fillId="3" borderId="52"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0" borderId="57" xfId="0" applyFont="1" applyFill="1" applyBorder="1" applyAlignment="1" applyProtection="1">
      <alignment vertical="center" wrapText="1"/>
      <protection locked="0"/>
    </xf>
    <xf numFmtId="0" fontId="11" fillId="0" borderId="58" xfId="0" applyFont="1" applyFill="1" applyBorder="1" applyAlignment="1" applyProtection="1">
      <alignment vertical="center" wrapText="1"/>
      <protection locked="0"/>
    </xf>
    <xf numFmtId="0" fontId="11" fillId="0" borderId="59" xfId="0" applyFont="1" applyFill="1" applyBorder="1" applyAlignment="1" applyProtection="1">
      <alignment vertical="center" wrapText="1"/>
      <protection locked="0"/>
    </xf>
    <xf numFmtId="0" fontId="11" fillId="0" borderId="61"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3" fillId="3" borderId="17" xfId="0" applyFont="1" applyFill="1" applyBorder="1" applyAlignment="1">
      <alignment horizontal="center" vertical="center" wrapText="1"/>
    </xf>
    <xf numFmtId="0" fontId="16" fillId="6" borderId="53" xfId="0" applyFont="1" applyFill="1" applyBorder="1" applyAlignment="1">
      <alignment horizontal="right"/>
    </xf>
    <xf numFmtId="0" fontId="16" fillId="6" borderId="26" xfId="0" applyFont="1" applyFill="1" applyBorder="1" applyAlignment="1">
      <alignment horizontal="right"/>
    </xf>
    <xf numFmtId="0" fontId="16" fillId="6" borderId="27" xfId="0" applyFont="1" applyFill="1" applyBorder="1" applyAlignment="1">
      <alignment horizontal="right"/>
    </xf>
    <xf numFmtId="0" fontId="3" fillId="6" borderId="17" xfId="0" applyFont="1" applyFill="1" applyBorder="1" applyAlignment="1">
      <alignment horizontal="center"/>
    </xf>
    <xf numFmtId="0" fontId="3" fillId="6" borderId="27" xfId="0" applyFont="1" applyFill="1" applyBorder="1" applyAlignment="1">
      <alignment horizontal="center"/>
    </xf>
    <xf numFmtId="0" fontId="23" fillId="0" borderId="35" xfId="2" applyFont="1" applyBorder="1" applyAlignment="1" applyProtection="1">
      <alignment horizontal="left" vertical="center"/>
      <protection locked="0"/>
    </xf>
    <xf numFmtId="0" fontId="23" fillId="0" borderId="0" xfId="2" applyFont="1" applyBorder="1" applyAlignment="1" applyProtection="1">
      <alignment horizontal="left" vertical="center"/>
      <protection locked="0"/>
    </xf>
    <xf numFmtId="0" fontId="23" fillId="0" borderId="28" xfId="2" applyFont="1" applyBorder="1" applyAlignment="1" applyProtection="1">
      <alignment horizontal="left" vertical="center"/>
      <protection locked="0"/>
    </xf>
    <xf numFmtId="44" fontId="15" fillId="3" borderId="23" xfId="1" applyNumberFormat="1" applyFont="1" applyFill="1" applyBorder="1"/>
    <xf numFmtId="44" fontId="15" fillId="3" borderId="25" xfId="1" applyNumberFormat="1" applyFont="1" applyFill="1" applyBorder="1"/>
    <xf numFmtId="0" fontId="3" fillId="10" borderId="55" xfId="0" applyFont="1" applyFill="1" applyBorder="1" applyAlignment="1">
      <alignment horizontal="right"/>
    </xf>
    <xf numFmtId="0" fontId="3" fillId="10" borderId="20" xfId="0" applyFont="1" applyFill="1" applyBorder="1" applyAlignment="1">
      <alignment horizontal="right"/>
    </xf>
    <xf numFmtId="0" fontId="3" fillId="10" borderId="21" xfId="0" applyFont="1" applyFill="1" applyBorder="1" applyAlignment="1">
      <alignment horizontal="right"/>
    </xf>
    <xf numFmtId="164" fontId="3" fillId="10" borderId="18" xfId="0" applyNumberFormat="1" applyFont="1" applyFill="1" applyBorder="1" applyAlignment="1">
      <alignment horizontal="center"/>
    </xf>
    <xf numFmtId="164" fontId="3" fillId="10" borderId="21" xfId="0" applyNumberFormat="1" applyFont="1" applyFill="1" applyBorder="1" applyAlignment="1">
      <alignment horizontal="center"/>
    </xf>
    <xf numFmtId="0" fontId="1" fillId="5" borderId="18" xfId="0" applyFont="1" applyFill="1" applyBorder="1" applyAlignment="1" applyProtection="1">
      <alignment horizontal="right"/>
      <protection locked="0"/>
    </xf>
    <xf numFmtId="0" fontId="1" fillId="5" borderId="20" xfId="0" applyFont="1" applyFill="1" applyBorder="1" applyAlignment="1" applyProtection="1">
      <alignment horizontal="right"/>
      <protection locked="0"/>
    </xf>
    <xf numFmtId="0" fontId="1" fillId="5" borderId="21" xfId="0" applyFont="1" applyFill="1" applyBorder="1" applyAlignment="1" applyProtection="1">
      <alignment horizontal="right"/>
      <protection locked="0"/>
    </xf>
    <xf numFmtId="0" fontId="3" fillId="10" borderId="53" xfId="0" applyFont="1" applyFill="1" applyBorder="1" applyAlignment="1">
      <alignment horizontal="right"/>
    </xf>
    <xf numFmtId="0" fontId="3" fillId="10" borderId="26" xfId="0" applyFont="1" applyFill="1" applyBorder="1" applyAlignment="1">
      <alignment horizontal="right"/>
    </xf>
    <xf numFmtId="0" fontId="3" fillId="10" borderId="27" xfId="0" applyFont="1" applyFill="1" applyBorder="1" applyAlignment="1">
      <alignment horizontal="right"/>
    </xf>
    <xf numFmtId="164" fontId="3" fillId="10" borderId="17" xfId="0" applyNumberFormat="1" applyFont="1" applyFill="1" applyBorder="1" applyAlignment="1">
      <alignment horizontal="center"/>
    </xf>
    <xf numFmtId="164" fontId="3" fillId="10" borderId="27" xfId="0" applyNumberFormat="1" applyFont="1" applyFill="1" applyBorder="1" applyAlignment="1">
      <alignment horizontal="center"/>
    </xf>
    <xf numFmtId="0" fontId="15" fillId="5" borderId="55" xfId="0" applyFont="1" applyFill="1" applyBorder="1" applyAlignment="1">
      <alignment horizontal="right"/>
    </xf>
    <xf numFmtId="0" fontId="15" fillId="5" borderId="20" xfId="0" applyFont="1" applyFill="1" applyBorder="1" applyAlignment="1">
      <alignment horizontal="right"/>
    </xf>
    <xf numFmtId="0" fontId="15" fillId="5" borderId="21" xfId="0" applyFont="1" applyFill="1" applyBorder="1" applyAlignment="1">
      <alignment horizontal="right"/>
    </xf>
    <xf numFmtId="164" fontId="15" fillId="5" borderId="31" xfId="1" applyNumberFormat="1" applyFont="1" applyFill="1" applyBorder="1"/>
    <xf numFmtId="164" fontId="15" fillId="5" borderId="32" xfId="1" applyNumberFormat="1" applyFont="1" applyFill="1" applyBorder="1"/>
    <xf numFmtId="0" fontId="8" fillId="0" borderId="55" xfId="0" applyFont="1" applyBorder="1"/>
    <xf numFmtId="0" fontId="8" fillId="0" borderId="20" xfId="0" applyFont="1" applyBorder="1"/>
    <xf numFmtId="0" fontId="8" fillId="0" borderId="21" xfId="0" applyFont="1" applyBorder="1"/>
    <xf numFmtId="164" fontId="3" fillId="0" borderId="18" xfId="0" applyNumberFormat="1" applyFont="1" applyBorder="1" applyAlignment="1">
      <alignment horizontal="left"/>
    </xf>
    <xf numFmtId="164" fontId="3" fillId="0" borderId="21" xfId="0" applyNumberFormat="1" applyFont="1" applyBorder="1" applyAlignment="1">
      <alignment horizontal="left"/>
    </xf>
    <xf numFmtId="0" fontId="12" fillId="0" borderId="55" xfId="0" applyFont="1" applyBorder="1" applyAlignment="1">
      <alignment horizontal="center"/>
    </xf>
    <xf numFmtId="0" fontId="12" fillId="0" borderId="20" xfId="0" applyFont="1" applyBorder="1" applyAlignment="1">
      <alignment horizontal="center"/>
    </xf>
    <xf numFmtId="0" fontId="12" fillId="0" borderId="21" xfId="0" applyFont="1" applyBorder="1" applyAlignment="1">
      <alignment horizontal="center"/>
    </xf>
    <xf numFmtId="164" fontId="3" fillId="0" borderId="18" xfId="0" applyNumberFormat="1" applyFont="1" applyBorder="1" applyAlignment="1">
      <alignment horizontal="center"/>
    </xf>
    <xf numFmtId="164" fontId="3" fillId="0" borderId="21" xfId="0" applyNumberFormat="1" applyFont="1" applyBorder="1" applyAlignment="1">
      <alignment horizontal="center"/>
    </xf>
    <xf numFmtId="164" fontId="32" fillId="13" borderId="15" xfId="0" applyNumberFormat="1" applyFont="1" applyFill="1" applyBorder="1" applyAlignment="1"/>
    <xf numFmtId="0" fontId="17" fillId="8" borderId="55" xfId="0" applyFont="1" applyFill="1" applyBorder="1" applyAlignment="1">
      <alignment horizontal="right" vertical="center"/>
    </xf>
    <xf numFmtId="0" fontId="17" fillId="8" borderId="20" xfId="0" applyFont="1" applyFill="1" applyBorder="1" applyAlignment="1">
      <alignment horizontal="right" vertical="center"/>
    </xf>
    <xf numFmtId="0" fontId="17" fillId="8" borderId="21" xfId="0" applyFont="1" applyFill="1" applyBorder="1" applyAlignment="1">
      <alignment horizontal="right" vertical="center"/>
    </xf>
    <xf numFmtId="164" fontId="15" fillId="8" borderId="31" xfId="0" applyNumberFormat="1" applyFont="1" applyFill="1" applyBorder="1" applyAlignment="1">
      <alignment vertical="center"/>
    </xf>
    <xf numFmtId="164" fontId="15" fillId="8" borderId="32" xfId="0" applyNumberFormat="1" applyFont="1" applyFill="1" applyBorder="1" applyAlignment="1">
      <alignment vertical="center"/>
    </xf>
    <xf numFmtId="0" fontId="17" fillId="13" borderId="33" xfId="0" applyFont="1" applyFill="1" applyBorder="1" applyAlignment="1">
      <alignment horizontal="left" vertical="center"/>
    </xf>
    <xf numFmtId="0" fontId="17" fillId="13" borderId="16" xfId="0" applyFont="1" applyFill="1" applyBorder="1" applyAlignment="1">
      <alignment horizontal="left" vertical="center"/>
    </xf>
    <xf numFmtId="164" fontId="11" fillId="13" borderId="60" xfId="0" applyNumberFormat="1" applyFont="1" applyFill="1" applyBorder="1" applyAlignment="1">
      <alignment horizontal="center" vertical="center"/>
    </xf>
    <xf numFmtId="164" fontId="11" fillId="13" borderId="59" xfId="0" applyNumberFormat="1" applyFont="1" applyFill="1" applyBorder="1" applyAlignment="1">
      <alignment horizontal="center" vertical="center"/>
    </xf>
    <xf numFmtId="164" fontId="15" fillId="13" borderId="31" xfId="0" applyNumberFormat="1" applyFont="1" applyFill="1" applyBorder="1" applyAlignment="1"/>
    <xf numFmtId="164" fontId="15" fillId="13" borderId="6" xfId="0" applyNumberFormat="1" applyFont="1" applyFill="1" applyBorder="1" applyAlignment="1"/>
    <xf numFmtId="164" fontId="15" fillId="13" borderId="32" xfId="0" applyNumberFormat="1" applyFont="1" applyFill="1" applyBorder="1" applyAlignment="1"/>
    <xf numFmtId="164" fontId="15" fillId="13" borderId="18" xfId="0" applyNumberFormat="1" applyFont="1" applyFill="1" applyBorder="1" applyAlignment="1" applyProtection="1">
      <protection locked="0"/>
    </xf>
    <xf numFmtId="164" fontId="15" fillId="13" borderId="21" xfId="0" applyNumberFormat="1" applyFont="1" applyFill="1" applyBorder="1" applyAlignment="1" applyProtection="1">
      <protection locked="0"/>
    </xf>
    <xf numFmtId="0" fontId="15" fillId="11" borderId="26" xfId="0" applyFont="1" applyFill="1" applyBorder="1" applyAlignment="1">
      <alignment horizontal="right"/>
    </xf>
    <xf numFmtId="44" fontId="15" fillId="11" borderId="18" xfId="0" applyNumberFormat="1" applyFont="1" applyFill="1" applyBorder="1" applyAlignment="1"/>
    <xf numFmtId="44" fontId="15" fillId="11" borderId="21" xfId="0" applyNumberFormat="1" applyFont="1" applyFill="1" applyBorder="1" applyAlignment="1"/>
    <xf numFmtId="44" fontId="15" fillId="11" borderId="31" xfId="0" applyNumberFormat="1" applyFont="1" applyFill="1" applyBorder="1" applyAlignment="1"/>
    <xf numFmtId="44" fontId="15" fillId="11" borderId="32" xfId="0" applyNumberFormat="1" applyFont="1" applyFill="1" applyBorder="1" applyAlignment="1"/>
    <xf numFmtId="164" fontId="3" fillId="11" borderId="18" xfId="0" applyNumberFormat="1" applyFont="1" applyFill="1" applyBorder="1" applyAlignment="1">
      <alignment horizontal="center" vertical="center"/>
    </xf>
    <xf numFmtId="164" fontId="3" fillId="11" borderId="21" xfId="0" applyNumberFormat="1" applyFont="1" applyFill="1" applyBorder="1" applyAlignment="1">
      <alignment horizontal="center" vertical="center"/>
    </xf>
    <xf numFmtId="0" fontId="11" fillId="0" borderId="13" xfId="0" applyFont="1" applyBorder="1" applyAlignment="1">
      <alignment horizontal="center" vertical="center"/>
    </xf>
    <xf numFmtId="44" fontId="15" fillId="3" borderId="31" xfId="1" applyNumberFormat="1" applyFont="1" applyFill="1" applyBorder="1"/>
    <xf numFmtId="44" fontId="15" fillId="3" borderId="32" xfId="1" applyNumberFormat="1" applyFont="1" applyFill="1" applyBorder="1"/>
    <xf numFmtId="164" fontId="3" fillId="5" borderId="18" xfId="0" applyNumberFormat="1" applyFont="1" applyFill="1" applyBorder="1" applyAlignment="1">
      <alignment horizontal="center" vertical="center"/>
    </xf>
    <xf numFmtId="164" fontId="3" fillId="5" borderId="21" xfId="0" applyNumberFormat="1" applyFont="1" applyFill="1" applyBorder="1" applyAlignment="1">
      <alignment horizontal="center" vertical="center"/>
    </xf>
    <xf numFmtId="0" fontId="15" fillId="0" borderId="35" xfId="0" applyFont="1" applyBorder="1" applyAlignment="1">
      <alignment horizontal="right"/>
    </xf>
    <xf numFmtId="0" fontId="15" fillId="0" borderId="0" xfId="0" applyFont="1" applyBorder="1" applyAlignment="1">
      <alignment horizontal="right"/>
    </xf>
    <xf numFmtId="164" fontId="15" fillId="11" borderId="18" xfId="0" applyNumberFormat="1" applyFont="1" applyFill="1" applyBorder="1" applyAlignment="1"/>
    <xf numFmtId="164" fontId="15" fillId="11" borderId="20" xfId="0" applyNumberFormat="1" applyFont="1" applyFill="1" applyBorder="1" applyAlignment="1"/>
    <xf numFmtId="164" fontId="15" fillId="11" borderId="21" xfId="0" applyNumberFormat="1" applyFont="1" applyFill="1" applyBorder="1" applyAlignment="1"/>
    <xf numFmtId="0" fontId="15" fillId="5" borderId="55" xfId="0" applyFont="1" applyFill="1" applyBorder="1" applyAlignment="1">
      <alignment horizontal="center" vertical="center"/>
    </xf>
    <xf numFmtId="0" fontId="15" fillId="5" borderId="20" xfId="0" applyFont="1" applyFill="1" applyBorder="1" applyAlignment="1">
      <alignment horizontal="center" vertical="center"/>
    </xf>
    <xf numFmtId="0" fontId="15" fillId="5" borderId="21" xfId="0" applyFont="1" applyFill="1" applyBorder="1" applyAlignment="1">
      <alignment horizontal="center" vertical="center"/>
    </xf>
    <xf numFmtId="0" fontId="17" fillId="8" borderId="56" xfId="0" applyFont="1" applyFill="1" applyBorder="1" applyAlignment="1">
      <alignment horizontal="right" vertical="center"/>
    </xf>
    <xf numFmtId="0" fontId="17" fillId="8" borderId="51" xfId="0" applyFont="1" applyFill="1" applyBorder="1" applyAlignment="1">
      <alignment horizontal="right" vertical="center"/>
    </xf>
    <xf numFmtId="0" fontId="17" fillId="8" borderId="65" xfId="0" applyFont="1" applyFill="1" applyBorder="1" applyAlignment="1">
      <alignment horizontal="right" vertical="center"/>
    </xf>
    <xf numFmtId="164" fontId="11" fillId="8" borderId="31" xfId="0" applyNumberFormat="1" applyFont="1" applyFill="1" applyBorder="1" applyAlignment="1">
      <alignment vertical="center"/>
    </xf>
    <xf numFmtId="164" fontId="11" fillId="8" borderId="32" xfId="0" applyNumberFormat="1" applyFont="1" applyFill="1" applyBorder="1" applyAlignment="1">
      <alignment vertical="center"/>
    </xf>
    <xf numFmtId="0" fontId="3" fillId="9" borderId="8" xfId="6" applyFont="1" applyFill="1" applyBorder="1" applyAlignment="1">
      <alignment horizontal="center" vertical="center"/>
    </xf>
    <xf numFmtId="0" fontId="3" fillId="9" borderId="9" xfId="6" applyFont="1" applyFill="1" applyBorder="1" applyAlignment="1">
      <alignment horizontal="center" vertical="center"/>
    </xf>
    <xf numFmtId="0" fontId="3" fillId="9" borderId="7" xfId="6" applyFont="1" applyFill="1" applyBorder="1" applyAlignment="1">
      <alignment horizontal="center" vertical="center"/>
    </xf>
    <xf numFmtId="0" fontId="3" fillId="9" borderId="7" xfId="6" applyFont="1" applyFill="1" applyBorder="1" applyAlignment="1">
      <alignment horizontal="center"/>
    </xf>
    <xf numFmtId="0" fontId="3" fillId="9" borderId="8" xfId="6" applyFont="1" applyFill="1" applyBorder="1" applyAlignment="1">
      <alignment horizontal="center"/>
    </xf>
    <xf numFmtId="0" fontId="3" fillId="9" borderId="9" xfId="6" applyFont="1" applyFill="1" applyBorder="1" applyAlignment="1">
      <alignment horizontal="center"/>
    </xf>
    <xf numFmtId="0" fontId="3" fillId="9" borderId="10" xfId="6" applyFont="1" applyFill="1" applyBorder="1" applyAlignment="1">
      <alignment horizontal="center" vertical="center" wrapText="1"/>
    </xf>
    <xf numFmtId="0" fontId="3" fillId="9" borderId="13" xfId="6" applyFont="1" applyFill="1" applyBorder="1" applyAlignment="1">
      <alignment horizontal="center" vertical="center" wrapText="1"/>
    </xf>
    <xf numFmtId="0" fontId="3" fillId="9" borderId="59" xfId="6" applyFont="1" applyFill="1" applyBorder="1" applyAlignment="1">
      <alignment horizontal="center" vertical="center"/>
    </xf>
    <xf numFmtId="0" fontId="3" fillId="9" borderId="12" xfId="6" applyFont="1" applyFill="1" applyBorder="1" applyAlignment="1">
      <alignment horizontal="center" vertical="center"/>
    </xf>
    <xf numFmtId="0" fontId="3" fillId="9" borderId="60" xfId="6" applyFont="1" applyFill="1" applyBorder="1" applyAlignment="1">
      <alignment horizontal="center" vertical="center"/>
    </xf>
    <xf numFmtId="0" fontId="3" fillId="9" borderId="58" xfId="6" applyFont="1" applyFill="1" applyBorder="1" applyAlignment="1">
      <alignment horizontal="center" vertical="center"/>
    </xf>
    <xf numFmtId="0" fontId="3" fillId="9" borderId="11" xfId="6" applyFont="1" applyFill="1" applyBorder="1" applyAlignment="1">
      <alignment horizontal="center" vertical="center"/>
    </xf>
    <xf numFmtId="0" fontId="3" fillId="9" borderId="14" xfId="6" applyFont="1" applyFill="1" applyBorder="1" applyAlignment="1">
      <alignment horizontal="center" vertical="center"/>
    </xf>
    <xf numFmtId="0" fontId="3" fillId="0" borderId="11" xfId="0" applyFont="1" applyBorder="1" applyAlignment="1" applyProtection="1">
      <alignment horizontal="center"/>
    </xf>
    <xf numFmtId="0" fontId="3" fillId="0" borderId="10" xfId="0" applyFont="1" applyBorder="1" applyAlignment="1" applyProtection="1">
      <alignment horizontal="center"/>
    </xf>
  </cellXfs>
  <cellStyles count="14">
    <cellStyle name="Comma" xfId="13" builtinId="3"/>
    <cellStyle name="Currency" xfId="1" builtinId="4"/>
    <cellStyle name="Currency 2" xfId="4" xr:uid="{00000000-0005-0000-0000-000002000000}"/>
    <cellStyle name="Currency 2 2" xfId="8" xr:uid="{00000000-0005-0000-0000-000003000000}"/>
    <cellStyle name="Currency 3" xfId="9" xr:uid="{00000000-0005-0000-0000-000004000000}"/>
    <cellStyle name="Currency 4" xfId="11" xr:uid="{00000000-0005-0000-0000-000005000000}"/>
    <cellStyle name="Normal" xfId="0" builtinId="0"/>
    <cellStyle name="Normal 2" xfId="6" xr:uid="{00000000-0005-0000-0000-000007000000}"/>
    <cellStyle name="Normal_Salary coverage 08-09" xfId="2" xr:uid="{00000000-0005-0000-0000-000008000000}"/>
    <cellStyle name="Percent" xfId="3" builtinId="5"/>
    <cellStyle name="Percent 2" xfId="5" xr:uid="{00000000-0005-0000-0000-00000A000000}"/>
    <cellStyle name="Percent 2 2" xfId="7" xr:uid="{00000000-0005-0000-0000-00000B000000}"/>
    <cellStyle name="Percent 3" xfId="10" xr:uid="{00000000-0005-0000-0000-00000C000000}"/>
    <cellStyle name="Percent 4" xfId="12"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B65"/>
  <sheetViews>
    <sheetView showGridLines="0" topLeftCell="A19" zoomScale="80" zoomScaleNormal="80" workbookViewId="0">
      <pane xSplit="1" topLeftCell="B1" activePane="topRight" state="frozen"/>
      <selection pane="topRight" activeCell="O29" sqref="O29"/>
    </sheetView>
  </sheetViews>
  <sheetFormatPr defaultColWidth="8" defaultRowHeight="12.75" x14ac:dyDescent="0.2"/>
  <cols>
    <col min="1" max="1" width="22.42578125" style="1" customWidth="1"/>
    <col min="2" max="2" width="16.28515625" style="1" customWidth="1"/>
    <col min="3" max="3" width="13.5703125" style="1" customWidth="1"/>
    <col min="4" max="4" width="14.7109375" style="2" customWidth="1"/>
    <col min="5" max="5" width="1.28515625" style="1" customWidth="1"/>
    <col min="6" max="6" width="6.42578125" style="3" customWidth="1"/>
    <col min="7" max="7" width="3.42578125" style="3" bestFit="1" customWidth="1"/>
    <col min="8" max="8" width="15.85546875" style="4" customWidth="1"/>
    <col min="9" max="10" width="14" style="4" customWidth="1"/>
    <col min="11" max="11" width="5" style="4" bestFit="1" customWidth="1"/>
    <col min="12" max="12" width="1.28515625" style="1" customWidth="1"/>
    <col min="13" max="13" width="5.140625" style="3" bestFit="1" customWidth="1"/>
    <col min="14" max="14" width="3.42578125" style="3" bestFit="1" customWidth="1"/>
    <col min="15" max="17" width="14" style="4" customWidth="1"/>
    <col min="18" max="18" width="5" style="4" bestFit="1" customWidth="1"/>
    <col min="19" max="19" width="1.28515625" style="1" customWidth="1"/>
    <col min="20" max="20" width="5.140625" style="3" bestFit="1" customWidth="1"/>
    <col min="21" max="21" width="3.42578125" style="3" bestFit="1" customWidth="1"/>
    <col min="22" max="24" width="14" style="4" customWidth="1"/>
    <col min="25" max="25" width="5" style="4" bestFit="1" customWidth="1"/>
    <col min="26" max="26" width="1.28515625" style="1" customWidth="1"/>
    <col min="27" max="27" width="5.140625" style="3" bestFit="1" customWidth="1"/>
    <col min="28" max="28" width="3.42578125" style="3" bestFit="1" customWidth="1"/>
    <col min="29" max="31" width="14" style="4" customWidth="1"/>
    <col min="32" max="32" width="5" style="4" bestFit="1" customWidth="1"/>
    <col min="33" max="33" width="1.28515625" style="1" customWidth="1"/>
    <col min="34" max="34" width="6.28515625" style="3" bestFit="1" customWidth="1"/>
    <col min="35" max="35" width="3.42578125" style="3" bestFit="1" customWidth="1"/>
    <col min="36" max="38" width="14" style="4" customWidth="1"/>
    <col min="39" max="39" width="5" style="4" bestFit="1" customWidth="1"/>
    <col min="40" max="40" width="1.28515625" style="1" customWidth="1"/>
    <col min="41" max="41" width="13.7109375" style="3" customWidth="1"/>
    <col min="42" max="42" width="12.42578125" style="3" customWidth="1"/>
    <col min="43" max="43" width="13.42578125" style="3" customWidth="1"/>
    <col min="44" max="44" width="45.85546875" style="5" customWidth="1"/>
    <col min="45" max="45" width="8" style="5" customWidth="1"/>
    <col min="46" max="46" width="21.28515625" style="5" customWidth="1"/>
    <col min="47" max="106" width="8" style="5" customWidth="1"/>
    <col min="107" max="16384" width="8" style="1"/>
  </cols>
  <sheetData>
    <row r="1" spans="1:106" ht="15" x14ac:dyDescent="0.25">
      <c r="A1" s="203" t="s">
        <v>135</v>
      </c>
      <c r="B1" s="204"/>
      <c r="C1" s="204"/>
      <c r="D1" s="205"/>
      <c r="E1" s="204"/>
      <c r="F1" s="206"/>
      <c r="G1" s="206"/>
      <c r="H1" s="207"/>
      <c r="I1" s="207"/>
      <c r="J1" s="207"/>
      <c r="K1" s="207"/>
      <c r="L1" s="204"/>
      <c r="M1" s="206"/>
      <c r="N1" s="206"/>
      <c r="O1" s="207"/>
      <c r="P1" s="207"/>
      <c r="Q1" s="207"/>
      <c r="R1" s="207"/>
      <c r="S1" s="204"/>
      <c r="T1" s="206"/>
      <c r="U1" s="206"/>
      <c r="V1" s="207"/>
      <c r="W1" s="208"/>
    </row>
    <row r="2" spans="1:106" ht="15.75" customHeight="1" x14ac:dyDescent="0.2">
      <c r="A2" s="209" t="s">
        <v>136</v>
      </c>
      <c r="B2" s="210"/>
      <c r="C2" s="210"/>
      <c r="D2" s="211"/>
      <c r="E2" s="210"/>
      <c r="F2" s="212"/>
      <c r="G2" s="212"/>
      <c r="H2" s="213"/>
      <c r="I2" s="213"/>
      <c r="J2" s="213"/>
      <c r="K2" s="213"/>
      <c r="L2" s="210"/>
      <c r="M2" s="212"/>
      <c r="N2" s="212"/>
      <c r="O2" s="213"/>
      <c r="P2" s="213"/>
      <c r="Q2" s="213"/>
      <c r="R2" s="213"/>
      <c r="S2" s="210"/>
      <c r="T2" s="212"/>
      <c r="U2" s="212"/>
      <c r="V2" s="213"/>
      <c r="W2" s="214"/>
    </row>
    <row r="3" spans="1:106" ht="15.75" customHeight="1" x14ac:dyDescent="0.25">
      <c r="A3" s="209" t="s">
        <v>157</v>
      </c>
      <c r="B3" s="210"/>
      <c r="C3" s="210"/>
      <c r="D3" s="211"/>
      <c r="E3" s="210"/>
      <c r="F3" s="212"/>
      <c r="G3" s="212"/>
      <c r="H3" s="213"/>
      <c r="I3" s="213"/>
      <c r="J3" s="213"/>
      <c r="K3" s="213"/>
      <c r="L3" s="210"/>
      <c r="M3" s="212"/>
      <c r="N3" s="212"/>
      <c r="O3" s="213"/>
      <c r="P3" s="213"/>
      <c r="Q3" s="213"/>
      <c r="R3" s="213"/>
      <c r="S3" s="210"/>
      <c r="T3" s="212"/>
      <c r="U3" s="212"/>
      <c r="V3" s="213"/>
      <c r="W3" s="214"/>
    </row>
    <row r="4" spans="1:106" ht="15.75" customHeight="1" x14ac:dyDescent="0.2">
      <c r="A4" s="209" t="s">
        <v>139</v>
      </c>
      <c r="B4" s="210"/>
      <c r="C4" s="210"/>
      <c r="D4" s="211"/>
      <c r="E4" s="210"/>
      <c r="F4" s="212"/>
      <c r="G4" s="212"/>
      <c r="H4" s="213"/>
      <c r="I4" s="213"/>
      <c r="J4" s="213"/>
      <c r="K4" s="213"/>
      <c r="L4" s="210"/>
      <c r="M4" s="212"/>
      <c r="N4" s="212"/>
      <c r="O4" s="213"/>
      <c r="P4" s="213"/>
      <c r="Q4" s="213"/>
      <c r="R4" s="213"/>
      <c r="S4" s="210"/>
      <c r="T4" s="212"/>
      <c r="U4" s="212"/>
      <c r="V4" s="213"/>
      <c r="W4" s="214"/>
    </row>
    <row r="5" spans="1:106" ht="15.75" customHeight="1" x14ac:dyDescent="0.2">
      <c r="A5" s="209" t="s">
        <v>137</v>
      </c>
      <c r="B5" s="210"/>
      <c r="C5" s="210"/>
      <c r="D5" s="211"/>
      <c r="E5" s="210"/>
      <c r="F5" s="212"/>
      <c r="G5" s="212"/>
      <c r="H5" s="213"/>
      <c r="I5" s="213"/>
      <c r="J5" s="213"/>
      <c r="K5" s="213"/>
      <c r="L5" s="210"/>
      <c r="M5" s="212"/>
      <c r="N5" s="212"/>
      <c r="O5" s="213"/>
      <c r="P5" s="213"/>
      <c r="Q5" s="213"/>
      <c r="R5" s="213"/>
      <c r="S5" s="210"/>
      <c r="T5" s="212"/>
      <c r="U5" s="212"/>
      <c r="V5" s="213"/>
      <c r="W5" s="214"/>
    </row>
    <row r="6" spans="1:106" ht="15.75" customHeight="1" x14ac:dyDescent="0.2">
      <c r="A6" s="209" t="s">
        <v>145</v>
      </c>
      <c r="B6" s="210"/>
      <c r="C6" s="210"/>
      <c r="D6" s="211"/>
      <c r="E6" s="210"/>
      <c r="F6" s="212"/>
      <c r="G6" s="212"/>
      <c r="H6" s="213"/>
      <c r="I6" s="213"/>
      <c r="J6" s="213"/>
      <c r="K6" s="213"/>
      <c r="L6" s="210"/>
      <c r="M6" s="212"/>
      <c r="N6" s="212"/>
      <c r="O6" s="213"/>
      <c r="P6" s="213"/>
      <c r="Q6" s="213"/>
      <c r="R6" s="213"/>
      <c r="S6" s="210"/>
      <c r="T6" s="212"/>
      <c r="U6" s="212"/>
      <c r="V6" s="213"/>
      <c r="W6" s="214"/>
    </row>
    <row r="7" spans="1:106" ht="15.75" customHeight="1" x14ac:dyDescent="0.2">
      <c r="A7" s="209" t="s">
        <v>146</v>
      </c>
      <c r="B7" s="215"/>
      <c r="C7" s="216"/>
      <c r="D7" s="216"/>
      <c r="E7" s="216"/>
      <c r="F7" s="217"/>
      <c r="G7" s="217"/>
      <c r="H7" s="218"/>
      <c r="I7" s="218"/>
      <c r="J7" s="218"/>
      <c r="K7" s="218"/>
      <c r="L7" s="216"/>
      <c r="M7" s="219"/>
      <c r="N7" s="219"/>
      <c r="O7" s="220"/>
      <c r="P7" s="220"/>
      <c r="Q7" s="220"/>
      <c r="R7" s="220"/>
      <c r="S7" s="216"/>
      <c r="T7" s="219"/>
      <c r="U7" s="219"/>
      <c r="V7" s="220"/>
      <c r="W7" s="221"/>
      <c r="X7" s="121"/>
      <c r="Y7" s="121"/>
      <c r="Z7" s="7"/>
      <c r="AA7" s="10"/>
      <c r="AB7" s="10"/>
      <c r="AC7" s="121"/>
      <c r="AD7" s="121"/>
      <c r="AE7" s="121"/>
      <c r="AF7" s="121"/>
      <c r="AG7" s="7"/>
      <c r="AH7" s="10"/>
      <c r="AI7" s="10"/>
      <c r="AJ7" s="121"/>
      <c r="AK7" s="121"/>
      <c r="AL7" s="121"/>
      <c r="AM7" s="121"/>
      <c r="AN7" s="7"/>
      <c r="AO7" s="10"/>
      <c r="AP7" s="10"/>
      <c r="AQ7" s="10"/>
    </row>
    <row r="8" spans="1:106" ht="15.75" customHeight="1" thickBot="1" x14ac:dyDescent="0.25">
      <c r="A8" s="222" t="s">
        <v>138</v>
      </c>
      <c r="B8" s="223"/>
      <c r="C8" s="224"/>
      <c r="D8" s="224"/>
      <c r="E8" s="224"/>
      <c r="F8" s="225"/>
      <c r="G8" s="225"/>
      <c r="H8" s="226"/>
      <c r="I8" s="226"/>
      <c r="J8" s="226"/>
      <c r="K8" s="226"/>
      <c r="L8" s="224"/>
      <c r="M8" s="227"/>
      <c r="N8" s="227"/>
      <c r="O8" s="228"/>
      <c r="P8" s="228"/>
      <c r="Q8" s="228"/>
      <c r="R8" s="228"/>
      <c r="S8" s="224"/>
      <c r="T8" s="227"/>
      <c r="U8" s="227"/>
      <c r="V8" s="228"/>
      <c r="W8" s="229"/>
      <c r="X8" s="121"/>
      <c r="Y8" s="121"/>
      <c r="Z8" s="7"/>
      <c r="AA8" s="10"/>
      <c r="AB8" s="10"/>
      <c r="AC8" s="121"/>
      <c r="AD8" s="121"/>
      <c r="AE8" s="121"/>
      <c r="AF8" s="121"/>
      <c r="AG8" s="7"/>
      <c r="AH8" s="10"/>
      <c r="AI8" s="10"/>
      <c r="AJ8" s="121"/>
      <c r="AK8" s="121"/>
      <c r="AL8" s="121"/>
      <c r="AM8" s="121"/>
      <c r="AN8" s="7"/>
      <c r="AO8" s="10"/>
      <c r="AP8" s="10"/>
      <c r="AQ8" s="10"/>
    </row>
    <row r="9" spans="1:106" ht="6.75" customHeight="1" thickBot="1" x14ac:dyDescent="0.25">
      <c r="A9" s="58"/>
      <c r="B9" s="6"/>
      <c r="C9" s="7"/>
      <c r="D9" s="7"/>
      <c r="E9" s="7"/>
      <c r="F9" s="8"/>
      <c r="G9" s="8"/>
      <c r="H9" s="9"/>
      <c r="I9" s="9"/>
      <c r="J9" s="9"/>
      <c r="K9" s="9"/>
      <c r="L9" s="7"/>
      <c r="M9" s="10"/>
      <c r="N9" s="10"/>
      <c r="O9" s="121"/>
      <c r="P9" s="121"/>
      <c r="Q9" s="121"/>
      <c r="R9" s="121"/>
      <c r="S9" s="7"/>
      <c r="T9" s="10"/>
      <c r="U9" s="10"/>
      <c r="V9" s="121"/>
      <c r="W9" s="121"/>
      <c r="X9" s="121"/>
      <c r="Y9" s="121"/>
      <c r="Z9" s="7"/>
      <c r="AA9" s="10"/>
      <c r="AB9" s="10"/>
      <c r="AC9" s="121"/>
      <c r="AD9" s="121"/>
      <c r="AE9" s="121"/>
      <c r="AF9" s="121"/>
      <c r="AG9" s="7"/>
      <c r="AH9" s="10"/>
      <c r="AI9" s="10"/>
      <c r="AJ9" s="121"/>
      <c r="AK9" s="121"/>
      <c r="AL9" s="121"/>
      <c r="AM9" s="121"/>
      <c r="AN9" s="7"/>
      <c r="AO9" s="10"/>
      <c r="AP9" s="10"/>
      <c r="AQ9" s="10"/>
    </row>
    <row r="10" spans="1:106" ht="18" x14ac:dyDescent="0.2">
      <c r="A10" s="170" t="s">
        <v>198</v>
      </c>
      <c r="B10" s="171"/>
      <c r="C10" s="171"/>
      <c r="D10" s="172"/>
      <c r="E10" s="173"/>
      <c r="F10" s="174"/>
      <c r="G10" s="174"/>
      <c r="H10" s="171"/>
      <c r="I10" s="171"/>
      <c r="J10" s="171"/>
      <c r="K10" s="171"/>
      <c r="L10" s="173"/>
      <c r="M10" s="174"/>
      <c r="N10" s="174"/>
      <c r="O10" s="171"/>
      <c r="P10" s="175"/>
      <c r="Q10" s="11"/>
      <c r="R10" s="11"/>
      <c r="S10" s="12"/>
      <c r="T10" s="10"/>
      <c r="U10" s="10"/>
      <c r="V10" s="11"/>
      <c r="W10" s="11"/>
      <c r="X10" s="11"/>
      <c r="Y10" s="11"/>
      <c r="Z10" s="12"/>
      <c r="AA10" s="10"/>
      <c r="AB10" s="10"/>
      <c r="AC10" s="11"/>
      <c r="AD10" s="11"/>
      <c r="AE10" s="11"/>
      <c r="AF10" s="11"/>
      <c r="AG10" s="12"/>
      <c r="AH10" s="10"/>
      <c r="AI10" s="10"/>
      <c r="AJ10" s="11"/>
      <c r="AK10" s="11"/>
      <c r="AL10" s="11"/>
      <c r="AM10" s="11"/>
      <c r="AN10" s="12"/>
      <c r="AO10" s="10"/>
      <c r="AP10" s="10"/>
    </row>
    <row r="11" spans="1:106" ht="4.5" customHeight="1" thickBot="1" x14ac:dyDescent="0.25">
      <c r="A11" s="176"/>
      <c r="B11" s="177"/>
      <c r="C11" s="177"/>
      <c r="D11" s="178"/>
      <c r="E11" s="179"/>
      <c r="F11" s="180"/>
      <c r="G11" s="180"/>
      <c r="H11" s="180"/>
      <c r="I11" s="177"/>
      <c r="J11" s="177"/>
      <c r="K11" s="177"/>
      <c r="L11" s="179"/>
      <c r="M11" s="180"/>
      <c r="N11" s="180"/>
      <c r="O11" s="177"/>
      <c r="P11" s="181"/>
      <c r="Q11" s="79"/>
      <c r="R11" s="11"/>
      <c r="S11" s="12"/>
      <c r="T11" s="10"/>
      <c r="U11" s="10"/>
      <c r="W11" s="11"/>
      <c r="X11" s="11"/>
      <c r="Y11" s="11"/>
      <c r="Z11" s="12"/>
      <c r="AA11" s="10"/>
      <c r="AB11" s="10"/>
      <c r="AC11" s="11"/>
      <c r="AD11" s="11"/>
      <c r="AE11" s="11"/>
      <c r="AF11" s="11"/>
      <c r="AG11" s="12"/>
      <c r="AH11" s="10"/>
      <c r="AI11" s="10"/>
      <c r="AJ11" s="11"/>
      <c r="AK11" s="11"/>
      <c r="AL11" s="11"/>
      <c r="AM11" s="11"/>
      <c r="AN11" s="12"/>
      <c r="AO11" s="10"/>
      <c r="AP11" s="10"/>
    </row>
    <row r="12" spans="1:106" s="58" customFormat="1" ht="15.75" thickBot="1" x14ac:dyDescent="0.3">
      <c r="A12" s="603" t="s">
        <v>45</v>
      </c>
      <c r="B12" s="604"/>
      <c r="C12" s="534">
        <v>1.03</v>
      </c>
      <c r="D12" s="245" t="s">
        <v>142</v>
      </c>
      <c r="E12" s="246"/>
      <c r="F12" s="247"/>
      <c r="G12" s="247"/>
      <c r="H12" s="248"/>
      <c r="I12" s="248"/>
      <c r="J12" s="184" t="s">
        <v>181</v>
      </c>
      <c r="K12" s="184"/>
      <c r="L12" s="182"/>
      <c r="M12" s="183"/>
      <c r="N12" s="183"/>
      <c r="O12" s="184"/>
      <c r="P12" s="185"/>
      <c r="Q12" s="61"/>
      <c r="R12" s="61"/>
      <c r="T12" s="60"/>
      <c r="U12" s="60"/>
      <c r="W12" s="61"/>
      <c r="X12" s="61"/>
      <c r="Y12" s="61"/>
      <c r="AA12" s="60"/>
      <c r="AB12" s="60"/>
      <c r="AC12" s="61"/>
      <c r="AD12" s="61"/>
      <c r="AE12" s="61"/>
      <c r="AF12" s="61"/>
      <c r="AH12" s="60"/>
      <c r="AI12" s="60"/>
      <c r="AJ12" s="61"/>
      <c r="AK12" s="61"/>
      <c r="AL12" s="61"/>
      <c r="AM12" s="61"/>
      <c r="AO12" s="60"/>
      <c r="AP12" s="60"/>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row>
    <row r="13" spans="1:106" s="58" customFormat="1" ht="5.25" customHeight="1" x14ac:dyDescent="0.25">
      <c r="A13" s="259"/>
      <c r="B13" s="260"/>
      <c r="C13" s="135"/>
      <c r="D13" s="182"/>
      <c r="E13" s="182"/>
      <c r="F13" s="183"/>
      <c r="G13" s="183"/>
      <c r="H13" s="184"/>
      <c r="I13" s="184"/>
      <c r="J13" s="184"/>
      <c r="K13" s="184"/>
      <c r="L13" s="182"/>
      <c r="M13" s="183"/>
      <c r="N13" s="183"/>
      <c r="O13" s="184"/>
      <c r="P13" s="185"/>
      <c r="Q13" s="61"/>
      <c r="R13" s="61"/>
      <c r="T13" s="60"/>
      <c r="U13" s="60"/>
      <c r="W13" s="61"/>
      <c r="X13" s="61"/>
      <c r="Y13" s="61"/>
      <c r="AA13" s="60"/>
      <c r="AB13" s="60"/>
      <c r="AC13" s="61"/>
      <c r="AD13" s="61"/>
      <c r="AE13" s="61"/>
      <c r="AF13" s="61"/>
      <c r="AH13" s="60"/>
      <c r="AI13" s="60"/>
      <c r="AJ13" s="61"/>
      <c r="AK13" s="61"/>
      <c r="AL13" s="61"/>
      <c r="AM13" s="61"/>
      <c r="AO13" s="60"/>
      <c r="AP13" s="60"/>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row>
    <row r="14" spans="1:106" s="58" customFormat="1" ht="15" x14ac:dyDescent="0.25">
      <c r="A14" s="605" t="s">
        <v>46</v>
      </c>
      <c r="B14" s="606"/>
      <c r="C14" s="230">
        <f>D14/2080</f>
        <v>95.817307692307693</v>
      </c>
      <c r="D14" s="231">
        <v>199300</v>
      </c>
      <c r="E14" s="232"/>
      <c r="F14" s="233" t="s">
        <v>203</v>
      </c>
      <c r="G14" s="233"/>
      <c r="H14" s="233"/>
      <c r="I14" s="233"/>
      <c r="J14" s="233"/>
      <c r="K14" s="184"/>
      <c r="L14" s="182"/>
      <c r="M14" s="183"/>
      <c r="N14" s="183"/>
      <c r="O14" s="184"/>
      <c r="P14" s="186"/>
      <c r="Q14" s="61"/>
      <c r="R14" s="61"/>
      <c r="T14" s="60"/>
      <c r="U14" s="60"/>
      <c r="W14" s="61"/>
      <c r="X14" s="61"/>
      <c r="Y14" s="61"/>
      <c r="AA14" s="60"/>
      <c r="AB14" s="60"/>
      <c r="AC14" s="61"/>
      <c r="AD14" s="61"/>
      <c r="AE14" s="61"/>
      <c r="AF14" s="61"/>
      <c r="AH14" s="60"/>
      <c r="AI14" s="60"/>
      <c r="AJ14" s="61"/>
      <c r="AK14" s="61"/>
      <c r="AL14" s="61"/>
      <c r="AM14" s="61"/>
      <c r="AO14" s="60"/>
      <c r="AP14" s="60"/>
      <c r="AQ14" s="60"/>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row>
    <row r="15" spans="1:106" s="58" customFormat="1" ht="5.25" customHeight="1" x14ac:dyDescent="0.25">
      <c r="A15" s="259"/>
      <c r="B15" s="260"/>
      <c r="C15" s="135"/>
      <c r="D15" s="182"/>
      <c r="E15" s="182"/>
      <c r="F15" s="183"/>
      <c r="G15" s="183"/>
      <c r="H15" s="184"/>
      <c r="I15" s="184"/>
      <c r="J15" s="184"/>
      <c r="K15" s="184"/>
      <c r="L15" s="182"/>
      <c r="M15" s="183"/>
      <c r="N15" s="183"/>
      <c r="O15" s="184"/>
      <c r="P15" s="185"/>
      <c r="Q15" s="61"/>
      <c r="R15" s="61"/>
      <c r="T15" s="60"/>
      <c r="U15" s="60"/>
      <c r="W15" s="61"/>
      <c r="X15" s="61"/>
      <c r="Y15" s="61"/>
      <c r="AA15" s="60"/>
      <c r="AB15" s="60"/>
      <c r="AC15" s="61"/>
      <c r="AD15" s="61"/>
      <c r="AE15" s="61"/>
      <c r="AF15" s="61"/>
      <c r="AH15" s="60"/>
      <c r="AI15" s="60"/>
      <c r="AJ15" s="61"/>
      <c r="AK15" s="61"/>
      <c r="AL15" s="61"/>
      <c r="AM15" s="61"/>
      <c r="AO15" s="60"/>
      <c r="AP15" s="60"/>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row>
    <row r="16" spans="1:106" s="58" customFormat="1" ht="15" x14ac:dyDescent="0.25">
      <c r="A16" s="261" t="s">
        <v>128</v>
      </c>
      <c r="B16" s="249"/>
      <c r="C16" s="250"/>
      <c r="D16" s="262"/>
      <c r="E16" s="250"/>
      <c r="F16" s="251"/>
      <c r="G16" s="251"/>
      <c r="H16" s="252"/>
      <c r="I16" s="252"/>
      <c r="J16" s="252"/>
      <c r="K16" s="252"/>
      <c r="L16" s="250"/>
      <c r="M16" s="251"/>
      <c r="N16" s="251"/>
      <c r="O16" s="252"/>
      <c r="P16" s="186"/>
      <c r="Q16" s="61"/>
      <c r="R16" s="61"/>
      <c r="T16" s="60"/>
      <c r="U16" s="60"/>
      <c r="V16" s="61"/>
      <c r="W16" s="61"/>
      <c r="X16" s="61"/>
      <c r="Y16" s="61"/>
      <c r="AA16" s="60"/>
      <c r="AB16" s="60"/>
      <c r="AC16" s="61"/>
      <c r="AD16" s="61"/>
      <c r="AE16" s="61"/>
      <c r="AF16" s="61"/>
      <c r="AH16" s="60"/>
      <c r="AI16" s="60"/>
      <c r="AJ16" s="61"/>
      <c r="AK16" s="61"/>
      <c r="AL16" s="61"/>
      <c r="AM16" s="61"/>
      <c r="AO16" s="60"/>
      <c r="AP16" s="60"/>
      <c r="AQ16" s="60"/>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row>
    <row r="17" spans="1:106" s="59" customFormat="1" ht="15" x14ac:dyDescent="0.25">
      <c r="A17" s="263" t="s">
        <v>57</v>
      </c>
      <c r="B17" s="543" t="s">
        <v>191</v>
      </c>
      <c r="C17" s="264" t="s">
        <v>34</v>
      </c>
      <c r="D17" s="87"/>
      <c r="E17" s="87"/>
      <c r="F17" s="91"/>
      <c r="G17" s="88" t="s">
        <v>35</v>
      </c>
      <c r="H17" s="90"/>
      <c r="I17" s="542" t="s">
        <v>179</v>
      </c>
      <c r="J17" s="89"/>
      <c r="K17" s="89"/>
      <c r="L17" s="87"/>
      <c r="M17" s="88"/>
      <c r="N17" s="88"/>
      <c r="O17" s="90"/>
      <c r="P17" s="187"/>
      <c r="Q17" s="85"/>
      <c r="R17" s="85"/>
      <c r="T17" s="84"/>
      <c r="U17" s="84"/>
      <c r="V17" s="85"/>
      <c r="W17" s="85"/>
      <c r="X17" s="85"/>
      <c r="Y17" s="85"/>
      <c r="AA17" s="84"/>
      <c r="AB17" s="84"/>
      <c r="AC17" s="85"/>
      <c r="AD17" s="85"/>
      <c r="AE17" s="85"/>
      <c r="AF17" s="85"/>
      <c r="AH17" s="84"/>
      <c r="AI17" s="84"/>
      <c r="AJ17" s="85"/>
      <c r="AK17" s="85"/>
      <c r="AL17" s="85"/>
      <c r="AM17" s="85"/>
      <c r="AO17" s="84"/>
      <c r="AP17" s="84"/>
      <c r="AQ17" s="84"/>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row>
    <row r="18" spans="1:106" s="58" customFormat="1" ht="15" customHeight="1" x14ac:dyDescent="0.2">
      <c r="A18" s="265">
        <f>ROUND((B18/2080),2)</f>
        <v>95.82</v>
      </c>
      <c r="B18" s="599">
        <v>199300</v>
      </c>
      <c r="C18" s="612" t="s">
        <v>204</v>
      </c>
      <c r="D18" s="613"/>
      <c r="E18" s="613"/>
      <c r="F18" s="613"/>
      <c r="G18" s="612"/>
      <c r="H18" s="614"/>
      <c r="I18" s="612" t="s">
        <v>175</v>
      </c>
      <c r="J18" s="613"/>
      <c r="K18" s="613"/>
      <c r="L18" s="613"/>
      <c r="M18" s="613"/>
      <c r="N18" s="613"/>
      <c r="O18" s="614"/>
      <c r="P18" s="267"/>
      <c r="R18" s="61"/>
      <c r="T18" s="60"/>
      <c r="U18" s="60"/>
      <c r="V18" s="61"/>
      <c r="W18" s="61"/>
      <c r="X18" s="61"/>
      <c r="Y18" s="61"/>
      <c r="AA18" s="60"/>
      <c r="AB18" s="60"/>
      <c r="AC18" s="61"/>
      <c r="AD18" s="61"/>
      <c r="AE18" s="61"/>
      <c r="AF18" s="61"/>
      <c r="AH18" s="60"/>
      <c r="AI18" s="60"/>
      <c r="AJ18" s="61"/>
      <c r="AK18" s="61"/>
      <c r="AL18" s="61"/>
      <c r="AM18" s="61"/>
      <c r="AO18" s="60"/>
      <c r="AP18" s="60"/>
      <c r="AQ18" s="60"/>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row>
    <row r="19" spans="1:106" s="58" customFormat="1" ht="14.25" x14ac:dyDescent="0.2">
      <c r="A19" s="265"/>
      <c r="B19" s="266">
        <f t="shared" ref="B19:B25" si="0">ROUND((A19*2080),0)</f>
        <v>0</v>
      </c>
      <c r="C19" s="612"/>
      <c r="D19" s="613"/>
      <c r="E19" s="613"/>
      <c r="F19" s="613"/>
      <c r="G19" s="612"/>
      <c r="H19" s="614"/>
      <c r="I19" s="612"/>
      <c r="J19" s="613"/>
      <c r="K19" s="613"/>
      <c r="L19" s="613"/>
      <c r="M19" s="613"/>
      <c r="N19" s="613"/>
      <c r="O19" s="614"/>
      <c r="P19" s="267"/>
      <c r="R19" s="61"/>
      <c r="T19" s="60"/>
      <c r="U19" s="60"/>
      <c r="V19" s="61"/>
      <c r="W19" s="61"/>
      <c r="X19" s="61"/>
      <c r="Y19" s="61"/>
      <c r="AA19" s="60"/>
      <c r="AB19" s="60"/>
      <c r="AC19" s="61"/>
      <c r="AD19" s="61"/>
      <c r="AE19" s="61"/>
      <c r="AF19" s="61"/>
      <c r="AH19" s="60"/>
      <c r="AI19" s="60"/>
      <c r="AJ19" s="61"/>
      <c r="AK19" s="61"/>
      <c r="AL19" s="61"/>
      <c r="AM19" s="61"/>
      <c r="AO19" s="60"/>
      <c r="AP19" s="60"/>
      <c r="AQ19" s="60"/>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row>
    <row r="20" spans="1:106" s="58" customFormat="1" ht="14.25" x14ac:dyDescent="0.2">
      <c r="A20" s="265"/>
      <c r="B20" s="266">
        <f t="shared" si="0"/>
        <v>0</v>
      </c>
      <c r="C20" s="612"/>
      <c r="D20" s="613"/>
      <c r="E20" s="613"/>
      <c r="F20" s="613"/>
      <c r="G20" s="612"/>
      <c r="H20" s="614"/>
      <c r="I20" s="612"/>
      <c r="J20" s="613"/>
      <c r="K20" s="613"/>
      <c r="L20" s="613"/>
      <c r="M20" s="613"/>
      <c r="N20" s="613"/>
      <c r="O20" s="614"/>
      <c r="P20" s="267"/>
      <c r="R20" s="61"/>
      <c r="T20" s="60"/>
      <c r="U20" s="60"/>
      <c r="V20" s="61"/>
      <c r="W20" s="61"/>
      <c r="X20" s="61"/>
      <c r="Y20" s="61"/>
      <c r="AA20" s="60"/>
      <c r="AB20" s="60"/>
      <c r="AC20" s="61"/>
      <c r="AD20" s="61"/>
      <c r="AE20" s="61"/>
      <c r="AF20" s="61"/>
      <c r="AH20" s="60"/>
      <c r="AI20" s="60"/>
      <c r="AJ20" s="61"/>
      <c r="AK20" s="61"/>
      <c r="AL20" s="61"/>
      <c r="AM20" s="61"/>
      <c r="AO20" s="60"/>
      <c r="AP20" s="60"/>
      <c r="AQ20" s="60"/>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row>
    <row r="21" spans="1:106" s="58" customFormat="1" ht="14.25" x14ac:dyDescent="0.2">
      <c r="A21" s="265"/>
      <c r="B21" s="266">
        <f t="shared" si="0"/>
        <v>0</v>
      </c>
      <c r="C21" s="612"/>
      <c r="D21" s="613"/>
      <c r="E21" s="613"/>
      <c r="F21" s="613"/>
      <c r="G21" s="612"/>
      <c r="H21" s="614"/>
      <c r="I21" s="612"/>
      <c r="J21" s="613"/>
      <c r="K21" s="613"/>
      <c r="L21" s="613"/>
      <c r="M21" s="613"/>
      <c r="N21" s="613"/>
      <c r="O21" s="614"/>
      <c r="P21" s="267"/>
      <c r="R21" s="61"/>
      <c r="T21" s="60"/>
      <c r="U21" s="60"/>
      <c r="V21" s="61"/>
      <c r="W21" s="61"/>
      <c r="X21" s="61"/>
      <c r="Y21" s="61"/>
      <c r="AA21" s="60"/>
      <c r="AB21" s="60"/>
      <c r="AC21" s="61"/>
      <c r="AD21" s="61"/>
      <c r="AE21" s="61"/>
      <c r="AF21" s="61"/>
      <c r="AH21" s="60"/>
      <c r="AI21" s="60"/>
      <c r="AJ21" s="61"/>
      <c r="AK21" s="61"/>
      <c r="AL21" s="61"/>
      <c r="AM21" s="61"/>
      <c r="AO21" s="60"/>
      <c r="AP21" s="60"/>
      <c r="AQ21" s="60"/>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row>
    <row r="22" spans="1:106" s="58" customFormat="1" ht="14.25" x14ac:dyDescent="0.2">
      <c r="A22" s="265"/>
      <c r="B22" s="266">
        <f t="shared" si="0"/>
        <v>0</v>
      </c>
      <c r="C22" s="612"/>
      <c r="D22" s="613"/>
      <c r="E22" s="613"/>
      <c r="F22" s="613"/>
      <c r="G22" s="612"/>
      <c r="H22" s="614"/>
      <c r="I22" s="612"/>
      <c r="J22" s="613"/>
      <c r="K22" s="613"/>
      <c r="L22" s="613"/>
      <c r="M22" s="613"/>
      <c r="N22" s="613"/>
      <c r="O22" s="614"/>
      <c r="P22" s="267"/>
      <c r="R22" s="61"/>
      <c r="T22" s="60"/>
      <c r="U22" s="60"/>
      <c r="V22" s="61"/>
      <c r="W22" s="61"/>
      <c r="X22" s="61"/>
      <c r="Y22" s="61"/>
      <c r="AA22" s="60"/>
      <c r="AB22" s="60"/>
      <c r="AC22" s="61"/>
      <c r="AD22" s="61"/>
      <c r="AE22" s="61"/>
      <c r="AF22" s="61"/>
      <c r="AH22" s="60"/>
      <c r="AI22" s="60"/>
      <c r="AJ22" s="61"/>
      <c r="AK22" s="61"/>
      <c r="AL22" s="61"/>
      <c r="AM22" s="61"/>
      <c r="AO22" s="60"/>
      <c r="AP22" s="60"/>
      <c r="AQ22" s="60"/>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row>
    <row r="23" spans="1:106" s="58" customFormat="1" ht="14.25" x14ac:dyDescent="0.2">
      <c r="A23" s="265"/>
      <c r="B23" s="266">
        <f t="shared" si="0"/>
        <v>0</v>
      </c>
      <c r="C23" s="612"/>
      <c r="D23" s="613"/>
      <c r="E23" s="613"/>
      <c r="F23" s="613"/>
      <c r="G23" s="612"/>
      <c r="H23" s="614"/>
      <c r="I23" s="612"/>
      <c r="J23" s="613"/>
      <c r="K23" s="613"/>
      <c r="L23" s="613"/>
      <c r="M23" s="613"/>
      <c r="N23" s="613"/>
      <c r="O23" s="614"/>
      <c r="P23" s="267"/>
      <c r="R23" s="61"/>
      <c r="T23" s="60"/>
      <c r="U23" s="60"/>
      <c r="V23" s="61"/>
      <c r="W23" s="61"/>
      <c r="X23" s="61"/>
      <c r="Y23" s="61"/>
      <c r="AA23" s="60"/>
      <c r="AB23" s="60"/>
      <c r="AC23" s="61"/>
      <c r="AD23" s="61"/>
      <c r="AE23" s="61"/>
      <c r="AF23" s="61"/>
      <c r="AH23" s="60"/>
      <c r="AI23" s="60"/>
      <c r="AJ23" s="61"/>
      <c r="AK23" s="61"/>
      <c r="AL23" s="61"/>
      <c r="AM23" s="61"/>
      <c r="AO23" s="60"/>
      <c r="AP23" s="60"/>
      <c r="AQ23" s="60"/>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row>
    <row r="24" spans="1:106" s="58" customFormat="1" ht="14.25" x14ac:dyDescent="0.2">
      <c r="A24" s="265"/>
      <c r="B24" s="266">
        <f t="shared" si="0"/>
        <v>0</v>
      </c>
      <c r="C24" s="612"/>
      <c r="D24" s="613"/>
      <c r="E24" s="613"/>
      <c r="F24" s="613"/>
      <c r="G24" s="612"/>
      <c r="H24" s="614"/>
      <c r="I24" s="612"/>
      <c r="J24" s="613"/>
      <c r="K24" s="613"/>
      <c r="L24" s="613"/>
      <c r="M24" s="613"/>
      <c r="N24" s="613"/>
      <c r="O24" s="614"/>
      <c r="P24" s="267"/>
      <c r="R24" s="61"/>
      <c r="T24" s="60"/>
      <c r="U24" s="60"/>
      <c r="V24" s="61"/>
      <c r="W24" s="61"/>
      <c r="X24" s="61"/>
      <c r="Y24" s="61"/>
      <c r="AA24" s="60"/>
      <c r="AB24" s="60"/>
      <c r="AC24" s="61"/>
      <c r="AD24" s="61"/>
      <c r="AE24" s="61"/>
      <c r="AF24" s="61"/>
      <c r="AH24" s="60"/>
      <c r="AI24" s="60"/>
      <c r="AJ24" s="61"/>
      <c r="AK24" s="61"/>
      <c r="AL24" s="61"/>
      <c r="AM24" s="61"/>
      <c r="AO24" s="60"/>
      <c r="AP24" s="60"/>
      <c r="AQ24" s="60"/>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row>
    <row r="25" spans="1:106" s="58" customFormat="1" ht="14.25" x14ac:dyDescent="0.2">
      <c r="A25" s="265"/>
      <c r="B25" s="266">
        <f t="shared" si="0"/>
        <v>0</v>
      </c>
      <c r="C25" s="612"/>
      <c r="D25" s="613"/>
      <c r="E25" s="613"/>
      <c r="F25" s="613"/>
      <c r="G25" s="612"/>
      <c r="H25" s="614"/>
      <c r="I25" s="612"/>
      <c r="J25" s="613"/>
      <c r="K25" s="613"/>
      <c r="L25" s="613"/>
      <c r="M25" s="613"/>
      <c r="N25" s="613"/>
      <c r="O25" s="614"/>
      <c r="P25" s="267"/>
      <c r="R25" s="61"/>
      <c r="T25" s="60"/>
      <c r="U25" s="60"/>
      <c r="V25" s="61"/>
      <c r="W25" s="61"/>
      <c r="X25" s="61"/>
      <c r="Y25" s="61"/>
      <c r="AA25" s="60"/>
      <c r="AB25" s="60"/>
      <c r="AC25" s="61"/>
      <c r="AD25" s="61"/>
      <c r="AE25" s="61"/>
      <c r="AF25" s="61"/>
      <c r="AH25" s="60"/>
      <c r="AI25" s="60"/>
      <c r="AJ25" s="61"/>
      <c r="AK25" s="61"/>
      <c r="AL25" s="61"/>
      <c r="AM25" s="61"/>
      <c r="AO25" s="60"/>
      <c r="AP25" s="60"/>
      <c r="AQ25" s="60"/>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row>
    <row r="26" spans="1:106" s="58" customFormat="1" ht="4.5" customHeight="1" thickBot="1" x14ac:dyDescent="0.25">
      <c r="A26" s="188"/>
      <c r="B26" s="189"/>
      <c r="C26" s="190"/>
      <c r="D26" s="191"/>
      <c r="E26" s="190"/>
      <c r="F26" s="192"/>
      <c r="G26" s="192"/>
      <c r="H26" s="193"/>
      <c r="I26" s="193"/>
      <c r="J26" s="193"/>
      <c r="K26" s="193"/>
      <c r="L26" s="190"/>
      <c r="M26" s="192"/>
      <c r="N26" s="192"/>
      <c r="O26" s="193"/>
      <c r="P26" s="194"/>
      <c r="Q26" s="61"/>
      <c r="R26" s="61"/>
      <c r="T26" s="60"/>
      <c r="U26" s="60"/>
      <c r="V26" s="61"/>
      <c r="W26" s="61"/>
      <c r="X26" s="61"/>
      <c r="Y26" s="61"/>
      <c r="AA26" s="60"/>
      <c r="AB26" s="60"/>
      <c r="AC26" s="61"/>
      <c r="AD26" s="61"/>
      <c r="AE26" s="61"/>
      <c r="AF26" s="61"/>
      <c r="AH26" s="60"/>
      <c r="AI26" s="60"/>
      <c r="AJ26" s="61"/>
      <c r="AK26" s="61"/>
      <c r="AL26" s="61"/>
      <c r="AM26" s="61"/>
      <c r="AO26" s="60"/>
      <c r="AP26" s="60"/>
      <c r="AQ26" s="60"/>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row>
    <row r="27" spans="1:106" s="15" customFormat="1" ht="19.5" customHeight="1" thickBot="1" x14ac:dyDescent="0.25">
      <c r="A27" s="13"/>
      <c r="B27" s="12"/>
      <c r="C27" s="12"/>
      <c r="D27" s="14"/>
      <c r="E27" s="12"/>
      <c r="F27" s="607" t="s">
        <v>0</v>
      </c>
      <c r="G27" s="608"/>
      <c r="H27" s="608"/>
      <c r="I27" s="608"/>
      <c r="J27" s="608"/>
      <c r="K27" s="609"/>
      <c r="L27" s="54"/>
      <c r="M27" s="607" t="s">
        <v>1</v>
      </c>
      <c r="N27" s="608"/>
      <c r="O27" s="608"/>
      <c r="P27" s="608"/>
      <c r="Q27" s="608"/>
      <c r="R27" s="609"/>
      <c r="S27" s="54"/>
      <c r="T27" s="607" t="s">
        <v>2</v>
      </c>
      <c r="U27" s="608"/>
      <c r="V27" s="608"/>
      <c r="W27" s="608"/>
      <c r="X27" s="608"/>
      <c r="Y27" s="609"/>
      <c r="Z27" s="54"/>
      <c r="AA27" s="607" t="s">
        <v>3</v>
      </c>
      <c r="AB27" s="608"/>
      <c r="AC27" s="608"/>
      <c r="AD27" s="608"/>
      <c r="AE27" s="608"/>
      <c r="AF27" s="609"/>
      <c r="AG27" s="54"/>
      <c r="AH27" s="607" t="s">
        <v>4</v>
      </c>
      <c r="AI27" s="608"/>
      <c r="AJ27" s="608"/>
      <c r="AK27" s="608"/>
      <c r="AL27" s="608"/>
      <c r="AM27" s="609"/>
      <c r="AN27" s="54"/>
      <c r="AO27" s="600" t="s">
        <v>5</v>
      </c>
      <c r="AP27" s="601"/>
      <c r="AQ27" s="602"/>
      <c r="AS27" s="5"/>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row>
    <row r="28" spans="1:106" s="31" customFormat="1" ht="127.5" customHeight="1" thickBot="1" x14ac:dyDescent="0.25">
      <c r="A28" s="17"/>
      <c r="B28" s="168" t="s">
        <v>131</v>
      </c>
      <c r="C28" s="168" t="s">
        <v>193</v>
      </c>
      <c r="D28" s="168" t="s">
        <v>132</v>
      </c>
      <c r="E28" s="18"/>
      <c r="F28" s="165" t="s">
        <v>6</v>
      </c>
      <c r="G28" s="166" t="s">
        <v>7</v>
      </c>
      <c r="H28" s="167" t="s">
        <v>8</v>
      </c>
      <c r="I28" s="168" t="s">
        <v>193</v>
      </c>
      <c r="J28" s="168" t="s">
        <v>15</v>
      </c>
      <c r="K28" s="169" t="s">
        <v>130</v>
      </c>
      <c r="L28" s="18"/>
      <c r="M28" s="165" t="s">
        <v>9</v>
      </c>
      <c r="N28" s="166" t="s">
        <v>7</v>
      </c>
      <c r="O28" s="167" t="s">
        <v>8</v>
      </c>
      <c r="P28" s="168" t="s">
        <v>193</v>
      </c>
      <c r="Q28" s="168" t="s">
        <v>15</v>
      </c>
      <c r="R28" s="169" t="s">
        <v>130</v>
      </c>
      <c r="S28" s="18"/>
      <c r="T28" s="165" t="s">
        <v>10</v>
      </c>
      <c r="U28" s="166" t="s">
        <v>7</v>
      </c>
      <c r="V28" s="167" t="s">
        <v>8</v>
      </c>
      <c r="W28" s="168" t="s">
        <v>193</v>
      </c>
      <c r="X28" s="168" t="s">
        <v>15</v>
      </c>
      <c r="Y28" s="169" t="s">
        <v>130</v>
      </c>
      <c r="Z28" s="18"/>
      <c r="AA28" s="165" t="s">
        <v>11</v>
      </c>
      <c r="AB28" s="166" t="s">
        <v>7</v>
      </c>
      <c r="AC28" s="167" t="s">
        <v>8</v>
      </c>
      <c r="AD28" s="168" t="s">
        <v>193</v>
      </c>
      <c r="AE28" s="168" t="s">
        <v>15</v>
      </c>
      <c r="AF28" s="169" t="s">
        <v>130</v>
      </c>
      <c r="AG28" s="18"/>
      <c r="AH28" s="165" t="s">
        <v>12</v>
      </c>
      <c r="AI28" s="166" t="s">
        <v>7</v>
      </c>
      <c r="AJ28" s="167" t="s">
        <v>8</v>
      </c>
      <c r="AK28" s="168" t="s">
        <v>193</v>
      </c>
      <c r="AL28" s="168" t="s">
        <v>15</v>
      </c>
      <c r="AM28" s="169" t="s">
        <v>130</v>
      </c>
      <c r="AN28" s="18"/>
      <c r="AO28" s="164" t="s">
        <v>123</v>
      </c>
      <c r="AP28" s="164" t="s">
        <v>124</v>
      </c>
      <c r="AQ28" s="164" t="s">
        <v>125</v>
      </c>
      <c r="AR28" s="19"/>
      <c r="AS28" s="5"/>
      <c r="AT28" s="2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row>
    <row r="29" spans="1:106" s="33" customFormat="1" ht="15.75" customHeight="1" x14ac:dyDescent="0.2">
      <c r="A29" s="256" t="str">
        <f t="shared" ref="A29:A36" si="1">IF(C18=0,"-",C18)</f>
        <v>PI</v>
      </c>
      <c r="B29" s="506">
        <f t="shared" ref="B29:B36" si="2">B18</f>
        <v>199300</v>
      </c>
      <c r="C29" s="506">
        <f>ROUND((B29*0.272),0)</f>
        <v>54210</v>
      </c>
      <c r="D29" s="507">
        <f>+B29+C29</f>
        <v>253510</v>
      </c>
      <c r="E29" s="162"/>
      <c r="F29" s="253">
        <f>'Full Budget'!E12</f>
        <v>0</v>
      </c>
      <c r="G29" s="82">
        <v>12</v>
      </c>
      <c r="H29" s="506">
        <f t="shared" ref="H29:H36" si="3">ROUND(($B29*F29),0)</f>
        <v>0</v>
      </c>
      <c r="I29" s="506">
        <f>ROUND((H29*0.272),0)</f>
        <v>0</v>
      </c>
      <c r="J29" s="506">
        <f t="shared" ref="J29:J36" si="4">ROUND((H29+I29),0)</f>
        <v>0</v>
      </c>
      <c r="K29" s="69" t="str">
        <f>IF(G29*F29&lt;0.001,"-",G29*F29)</f>
        <v>-</v>
      </c>
      <c r="L29" s="72"/>
      <c r="M29" s="253">
        <f>'Full Budget'!H12</f>
        <v>0</v>
      </c>
      <c r="N29" s="82">
        <v>12</v>
      </c>
      <c r="O29" s="508">
        <f>ROUND((($B29*M29)/12)*N29,0)</f>
        <v>0</v>
      </c>
      <c r="P29" s="506">
        <f>ROUND((O29*0.272),0)</f>
        <v>0</v>
      </c>
      <c r="Q29" s="506">
        <f t="shared" ref="Q29:Q36" si="5">ROUND((O29+P29),0)</f>
        <v>0</v>
      </c>
      <c r="R29" s="69" t="str">
        <f>IF(N29*M29&lt;0.001,"-",N29*M29)</f>
        <v>-</v>
      </c>
      <c r="S29" s="72"/>
      <c r="T29" s="253">
        <f>'Full Budget'!K12</f>
        <v>0</v>
      </c>
      <c r="U29" s="82">
        <v>12</v>
      </c>
      <c r="V29" s="508">
        <f>ROUND((($B29*T29)/12)*U29,0)</f>
        <v>0</v>
      </c>
      <c r="W29" s="506">
        <f t="shared" ref="W29:W36" si="6">ROUND((V29*0.272),0)</f>
        <v>0</v>
      </c>
      <c r="X29" s="506">
        <f t="shared" ref="X29:X36" si="7">ROUND((V29+W29),0)</f>
        <v>0</v>
      </c>
      <c r="Y29" s="69" t="str">
        <f>IF(U29*T29&lt;0.001,"-",U29*T29)</f>
        <v>-</v>
      </c>
      <c r="Z29" s="72"/>
      <c r="AA29" s="199">
        <f>'Full Budget'!N12</f>
        <v>0</v>
      </c>
      <c r="AB29" s="82">
        <v>12</v>
      </c>
      <c r="AC29" s="508">
        <f>ROUND((($B29*AA29)/12)*AB29,0)</f>
        <v>0</v>
      </c>
      <c r="AD29" s="506">
        <f t="shared" ref="AD29:AD36" si="8">ROUND((AC29*0.272),0)</f>
        <v>0</v>
      </c>
      <c r="AE29" s="506">
        <f t="shared" ref="AE29:AE36" si="9">ROUND((AC29+AD29),0)</f>
        <v>0</v>
      </c>
      <c r="AF29" s="69" t="str">
        <f>IF(AB29*AA29&lt;0.001,"-",AB29*AA29)</f>
        <v>-</v>
      </c>
      <c r="AG29" s="72"/>
      <c r="AH29" s="253">
        <f>'Full Budget'!Q12</f>
        <v>0</v>
      </c>
      <c r="AI29" s="82">
        <v>12</v>
      </c>
      <c r="AJ29" s="508">
        <f>ROUND((($B29*AH29)/12)*AI29,0)</f>
        <v>0</v>
      </c>
      <c r="AK29" s="506">
        <f t="shared" ref="AK29:AK36" si="10">ROUND((AJ29*0.272),0)</f>
        <v>0</v>
      </c>
      <c r="AL29" s="506">
        <f t="shared" ref="AL29:AL36" si="11">ROUND((AJ29+AK29),0)</f>
        <v>0</v>
      </c>
      <c r="AM29" s="69" t="str">
        <f>IF(AI29*AH29&lt;0.001,"-",AI29*AH29)</f>
        <v>-</v>
      </c>
      <c r="AN29" s="72"/>
      <c r="AO29" s="517">
        <f>SUM(H29+O29+V29+AC29+AJ29)</f>
        <v>0</v>
      </c>
      <c r="AP29" s="517">
        <f>SUM(I29+P29+W29+AD29+AK29)</f>
        <v>0</v>
      </c>
      <c r="AQ29" s="517">
        <f>AO29+AP29</f>
        <v>0</v>
      </c>
      <c r="AR29" s="71"/>
      <c r="AS29" s="5"/>
      <c r="AT29" s="5"/>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row>
    <row r="30" spans="1:106" s="32" customFormat="1" ht="15.75" customHeight="1" x14ac:dyDescent="0.2">
      <c r="A30" s="257" t="str">
        <f t="shared" si="1"/>
        <v>-</v>
      </c>
      <c r="B30" s="508">
        <f t="shared" si="2"/>
        <v>0</v>
      </c>
      <c r="C30" s="508">
        <f t="shared" ref="C30:C36" si="12">B30*0.272</f>
        <v>0</v>
      </c>
      <c r="D30" s="509">
        <f>B30+C30</f>
        <v>0</v>
      </c>
      <c r="E30" s="163"/>
      <c r="F30" s="254">
        <f>'Full Budget'!E13</f>
        <v>0</v>
      </c>
      <c r="G30" s="83">
        <v>12</v>
      </c>
      <c r="H30" s="508">
        <f t="shared" si="3"/>
        <v>0</v>
      </c>
      <c r="I30" s="508">
        <f t="shared" ref="I30:I36" si="13">ROUND((H30*0.272),0)</f>
        <v>0</v>
      </c>
      <c r="J30" s="508">
        <f t="shared" si="4"/>
        <v>0</v>
      </c>
      <c r="K30" s="68" t="str">
        <f>IF(G30*F30&lt;0.001,"-",G30*F30)</f>
        <v>-</v>
      </c>
      <c r="L30" s="73"/>
      <c r="M30" s="254">
        <f>'Full Budget'!H13</f>
        <v>0</v>
      </c>
      <c r="N30" s="83">
        <v>12</v>
      </c>
      <c r="O30" s="508">
        <f t="shared" ref="O30:O36" si="14">ROUND(((($B30*$C$12)*M30)/12)*N30,0)</f>
        <v>0</v>
      </c>
      <c r="P30" s="508">
        <f t="shared" ref="P30:P36" si="15">ROUND((O30*0.272),0)</f>
        <v>0</v>
      </c>
      <c r="Q30" s="508">
        <f t="shared" si="5"/>
        <v>0</v>
      </c>
      <c r="R30" s="68" t="str">
        <f t="shared" ref="R30:R31" si="16">IF(N30*M30&lt;0.001,"-",N30*M30)</f>
        <v>-</v>
      </c>
      <c r="S30" s="73"/>
      <c r="T30" s="254">
        <f>'Full Budget'!K13</f>
        <v>0</v>
      </c>
      <c r="U30" s="83">
        <v>12</v>
      </c>
      <c r="V30" s="508">
        <f t="shared" ref="V30:V36" si="17">ROUND((((($B30*$C$12)*$C$12)*T30)/12)*U30,0)</f>
        <v>0</v>
      </c>
      <c r="W30" s="508">
        <f t="shared" si="6"/>
        <v>0</v>
      </c>
      <c r="X30" s="508">
        <f t="shared" si="7"/>
        <v>0</v>
      </c>
      <c r="Y30" s="68" t="str">
        <f t="shared" ref="Y30:Y31" si="18">IF(U30*T30&lt;0.001,"-",U30*T30)</f>
        <v>-</v>
      </c>
      <c r="Z30" s="73"/>
      <c r="AA30" s="200">
        <f>'Full Budget'!N13</f>
        <v>0</v>
      </c>
      <c r="AB30" s="83">
        <v>12</v>
      </c>
      <c r="AC30" s="508">
        <f t="shared" ref="AC30:AC36" si="19">ROUND(((((($B30*$C$12)*$C$12)*$C$12)*AA30)/12)*AB30,0)</f>
        <v>0</v>
      </c>
      <c r="AD30" s="508">
        <f t="shared" si="8"/>
        <v>0</v>
      </c>
      <c r="AE30" s="508">
        <f t="shared" si="9"/>
        <v>0</v>
      </c>
      <c r="AF30" s="68" t="str">
        <f t="shared" ref="AF30:AF31" si="20">IF(AB30*AA30&lt;0.001,"-",AB30*AA30)</f>
        <v>-</v>
      </c>
      <c r="AG30" s="73"/>
      <c r="AH30" s="254">
        <f>'Full Budget'!Q13</f>
        <v>0</v>
      </c>
      <c r="AI30" s="83">
        <v>12</v>
      </c>
      <c r="AJ30" s="508">
        <f t="shared" ref="AJ30:AJ36" si="21">ROUND((((((($B30*$C$12)*$C$12)*$C$12)*$C$12)*AH30)/12)*AI30,0)</f>
        <v>0</v>
      </c>
      <c r="AK30" s="508">
        <f t="shared" si="10"/>
        <v>0</v>
      </c>
      <c r="AL30" s="508">
        <f t="shared" si="11"/>
        <v>0</v>
      </c>
      <c r="AM30" s="68" t="str">
        <f t="shared" ref="AM30:AM31" si="22">IF(AI30*AH30&lt;0.001,"-",AI30*AH30)</f>
        <v>-</v>
      </c>
      <c r="AN30" s="73"/>
      <c r="AO30" s="518">
        <f t="shared" ref="AO30:AO36" si="23">SUM(H30+O30+V30+AC30+AJ30)</f>
        <v>0</v>
      </c>
      <c r="AP30" s="518">
        <f t="shared" ref="AP30:AP36" si="24">SUM(I30+P30+W30+AD30+AK30)</f>
        <v>0</v>
      </c>
      <c r="AQ30" s="518">
        <f t="shared" ref="AQ30:AQ36" si="25">AO30+AP30</f>
        <v>0</v>
      </c>
      <c r="AR30" s="70"/>
      <c r="AS30" s="5"/>
      <c r="AT30" s="5"/>
    </row>
    <row r="31" spans="1:106" s="32" customFormat="1" ht="15.75" customHeight="1" x14ac:dyDescent="0.2">
      <c r="A31" s="257" t="str">
        <f t="shared" si="1"/>
        <v>-</v>
      </c>
      <c r="B31" s="508">
        <f t="shared" si="2"/>
        <v>0</v>
      </c>
      <c r="C31" s="508">
        <f t="shared" si="12"/>
        <v>0</v>
      </c>
      <c r="D31" s="509">
        <f>B31+C31</f>
        <v>0</v>
      </c>
      <c r="E31" s="163"/>
      <c r="F31" s="254">
        <f>'Full Budget'!E14</f>
        <v>0</v>
      </c>
      <c r="G31" s="83">
        <v>12</v>
      </c>
      <c r="H31" s="508">
        <f t="shared" si="3"/>
        <v>0</v>
      </c>
      <c r="I31" s="508">
        <f t="shared" si="13"/>
        <v>0</v>
      </c>
      <c r="J31" s="508">
        <f t="shared" si="4"/>
        <v>0</v>
      </c>
      <c r="K31" s="68" t="str">
        <f>IF(G31*F31&lt;0.001,"-",G31*F31)</f>
        <v>-</v>
      </c>
      <c r="L31" s="73"/>
      <c r="M31" s="254">
        <f>'Full Budget'!H14</f>
        <v>0</v>
      </c>
      <c r="N31" s="83">
        <v>12</v>
      </c>
      <c r="O31" s="508">
        <f t="shared" si="14"/>
        <v>0</v>
      </c>
      <c r="P31" s="508">
        <f t="shared" si="15"/>
        <v>0</v>
      </c>
      <c r="Q31" s="508">
        <f t="shared" si="5"/>
        <v>0</v>
      </c>
      <c r="R31" s="68" t="str">
        <f t="shared" si="16"/>
        <v>-</v>
      </c>
      <c r="S31" s="73"/>
      <c r="T31" s="254">
        <f>'Full Budget'!K14</f>
        <v>0</v>
      </c>
      <c r="U31" s="83">
        <v>12</v>
      </c>
      <c r="V31" s="508">
        <f t="shared" si="17"/>
        <v>0</v>
      </c>
      <c r="W31" s="508">
        <f t="shared" si="6"/>
        <v>0</v>
      </c>
      <c r="X31" s="508">
        <f t="shared" si="7"/>
        <v>0</v>
      </c>
      <c r="Y31" s="68" t="str">
        <f t="shared" si="18"/>
        <v>-</v>
      </c>
      <c r="Z31" s="73"/>
      <c r="AA31" s="200">
        <f>'Full Budget'!N14</f>
        <v>0</v>
      </c>
      <c r="AB31" s="83">
        <v>12</v>
      </c>
      <c r="AC31" s="508">
        <f t="shared" si="19"/>
        <v>0</v>
      </c>
      <c r="AD31" s="508">
        <f t="shared" si="8"/>
        <v>0</v>
      </c>
      <c r="AE31" s="508">
        <f t="shared" si="9"/>
        <v>0</v>
      </c>
      <c r="AF31" s="68" t="str">
        <f t="shared" si="20"/>
        <v>-</v>
      </c>
      <c r="AG31" s="73"/>
      <c r="AH31" s="254">
        <f>'Full Budget'!Q14</f>
        <v>0</v>
      </c>
      <c r="AI31" s="83">
        <v>12</v>
      </c>
      <c r="AJ31" s="508">
        <f t="shared" si="21"/>
        <v>0</v>
      </c>
      <c r="AK31" s="508">
        <f t="shared" si="10"/>
        <v>0</v>
      </c>
      <c r="AL31" s="508">
        <f t="shared" si="11"/>
        <v>0</v>
      </c>
      <c r="AM31" s="68" t="str">
        <f t="shared" si="22"/>
        <v>-</v>
      </c>
      <c r="AN31" s="73"/>
      <c r="AO31" s="518">
        <f t="shared" si="23"/>
        <v>0</v>
      </c>
      <c r="AP31" s="518">
        <f t="shared" si="24"/>
        <v>0</v>
      </c>
      <c r="AQ31" s="518">
        <f t="shared" si="25"/>
        <v>0</v>
      </c>
      <c r="AR31" s="70"/>
      <c r="AS31" s="5"/>
      <c r="AT31" s="5"/>
    </row>
    <row r="32" spans="1:106" s="32" customFormat="1" ht="15.75" customHeight="1" x14ac:dyDescent="0.2">
      <c r="A32" s="257" t="str">
        <f t="shared" si="1"/>
        <v>-</v>
      </c>
      <c r="B32" s="508">
        <f t="shared" si="2"/>
        <v>0</v>
      </c>
      <c r="C32" s="508">
        <f t="shared" si="12"/>
        <v>0</v>
      </c>
      <c r="D32" s="509">
        <f>+B32+C32</f>
        <v>0</v>
      </c>
      <c r="E32" s="163"/>
      <c r="F32" s="254">
        <f>'Full Budget'!E15</f>
        <v>0</v>
      </c>
      <c r="G32" s="83">
        <v>12</v>
      </c>
      <c r="H32" s="508">
        <f t="shared" si="3"/>
        <v>0</v>
      </c>
      <c r="I32" s="508">
        <f t="shared" si="13"/>
        <v>0</v>
      </c>
      <c r="J32" s="508">
        <f t="shared" si="4"/>
        <v>0</v>
      </c>
      <c r="K32" s="68" t="str">
        <f>IF(G32*F32&lt;0.001,"-",G32*F32)</f>
        <v>-</v>
      </c>
      <c r="L32" s="73"/>
      <c r="M32" s="254">
        <f>'Full Budget'!H15</f>
        <v>0</v>
      </c>
      <c r="N32" s="83">
        <v>12</v>
      </c>
      <c r="O32" s="508">
        <f t="shared" si="14"/>
        <v>0</v>
      </c>
      <c r="P32" s="508">
        <f t="shared" si="15"/>
        <v>0</v>
      </c>
      <c r="Q32" s="508">
        <f t="shared" si="5"/>
        <v>0</v>
      </c>
      <c r="R32" s="68" t="str">
        <f>IF(N32*M32&lt;0.001,"-",N32*M32)</f>
        <v>-</v>
      </c>
      <c r="S32" s="73"/>
      <c r="T32" s="254">
        <f>'Full Budget'!K15</f>
        <v>0</v>
      </c>
      <c r="U32" s="83">
        <v>12</v>
      </c>
      <c r="V32" s="508">
        <f t="shared" si="17"/>
        <v>0</v>
      </c>
      <c r="W32" s="508">
        <f t="shared" si="6"/>
        <v>0</v>
      </c>
      <c r="X32" s="508">
        <f t="shared" si="7"/>
        <v>0</v>
      </c>
      <c r="Y32" s="68" t="str">
        <f>IF(U32*T32&lt;0.001,"-",U32*T32)</f>
        <v>-</v>
      </c>
      <c r="Z32" s="73"/>
      <c r="AA32" s="200">
        <f>'Full Budget'!N15</f>
        <v>0</v>
      </c>
      <c r="AB32" s="83">
        <v>12</v>
      </c>
      <c r="AC32" s="508">
        <f t="shared" si="19"/>
        <v>0</v>
      </c>
      <c r="AD32" s="508">
        <f t="shared" si="8"/>
        <v>0</v>
      </c>
      <c r="AE32" s="508">
        <f t="shared" si="9"/>
        <v>0</v>
      </c>
      <c r="AF32" s="68" t="str">
        <f>IF(AB32*AA32&lt;0.001,"-",AB32*AA32)</f>
        <v>-</v>
      </c>
      <c r="AG32" s="73"/>
      <c r="AH32" s="254">
        <f>'Full Budget'!Q15</f>
        <v>0</v>
      </c>
      <c r="AI32" s="83">
        <v>12</v>
      </c>
      <c r="AJ32" s="508">
        <f t="shared" si="21"/>
        <v>0</v>
      </c>
      <c r="AK32" s="508">
        <f t="shared" si="10"/>
        <v>0</v>
      </c>
      <c r="AL32" s="508">
        <f t="shared" si="11"/>
        <v>0</v>
      </c>
      <c r="AM32" s="68" t="str">
        <f>IF(AI32*AH32&lt;0.001,"-",AI32*AH32)</f>
        <v>-</v>
      </c>
      <c r="AN32" s="73"/>
      <c r="AO32" s="518">
        <f t="shared" si="23"/>
        <v>0</v>
      </c>
      <c r="AP32" s="518">
        <f t="shared" si="24"/>
        <v>0</v>
      </c>
      <c r="AQ32" s="518">
        <f t="shared" si="25"/>
        <v>0</v>
      </c>
      <c r="AR32" s="70"/>
      <c r="AS32" s="5"/>
      <c r="AT32" s="5"/>
    </row>
    <row r="33" spans="1:106" s="32" customFormat="1" ht="15.75" customHeight="1" x14ac:dyDescent="0.2">
      <c r="A33" s="257" t="str">
        <f t="shared" si="1"/>
        <v>-</v>
      </c>
      <c r="B33" s="508">
        <f t="shared" si="2"/>
        <v>0</v>
      </c>
      <c r="C33" s="508">
        <f t="shared" si="12"/>
        <v>0</v>
      </c>
      <c r="D33" s="509">
        <f>+B33+C33</f>
        <v>0</v>
      </c>
      <c r="E33" s="163"/>
      <c r="F33" s="254">
        <f>'Full Budget'!E16</f>
        <v>0</v>
      </c>
      <c r="G33" s="83">
        <v>12</v>
      </c>
      <c r="H33" s="508">
        <f t="shared" si="3"/>
        <v>0</v>
      </c>
      <c r="I33" s="508">
        <f t="shared" si="13"/>
        <v>0</v>
      </c>
      <c r="J33" s="508">
        <f t="shared" si="4"/>
        <v>0</v>
      </c>
      <c r="K33" s="68" t="str">
        <f>IF(G33*F33&lt;0.001,"-",G33*F33)</f>
        <v>-</v>
      </c>
      <c r="L33" s="73"/>
      <c r="M33" s="254">
        <f>'Full Budget'!H16</f>
        <v>0</v>
      </c>
      <c r="N33" s="83">
        <v>12</v>
      </c>
      <c r="O33" s="508">
        <f t="shared" si="14"/>
        <v>0</v>
      </c>
      <c r="P33" s="508">
        <f t="shared" si="15"/>
        <v>0</v>
      </c>
      <c r="Q33" s="508">
        <f t="shared" si="5"/>
        <v>0</v>
      </c>
      <c r="R33" s="68" t="str">
        <f>IF(N33*M33&lt;0.001,"-",N33*M33)</f>
        <v>-</v>
      </c>
      <c r="S33" s="73"/>
      <c r="T33" s="254">
        <f>'Full Budget'!K16</f>
        <v>0</v>
      </c>
      <c r="U33" s="83">
        <v>12</v>
      </c>
      <c r="V33" s="508">
        <f t="shared" si="17"/>
        <v>0</v>
      </c>
      <c r="W33" s="508">
        <f t="shared" si="6"/>
        <v>0</v>
      </c>
      <c r="X33" s="508">
        <f t="shared" si="7"/>
        <v>0</v>
      </c>
      <c r="Y33" s="68" t="str">
        <f>IF(U33*T33&lt;0.001,"-",U33*T33)</f>
        <v>-</v>
      </c>
      <c r="Z33" s="73"/>
      <c r="AA33" s="200">
        <f>'Full Budget'!N16</f>
        <v>0</v>
      </c>
      <c r="AB33" s="83">
        <v>12</v>
      </c>
      <c r="AC33" s="508">
        <f t="shared" si="19"/>
        <v>0</v>
      </c>
      <c r="AD33" s="508">
        <f t="shared" si="8"/>
        <v>0</v>
      </c>
      <c r="AE33" s="508">
        <f t="shared" si="9"/>
        <v>0</v>
      </c>
      <c r="AF33" s="68" t="str">
        <f>IF(AB33*AA33&lt;0.001,"-",AB33*AA33)</f>
        <v>-</v>
      </c>
      <c r="AG33" s="73"/>
      <c r="AH33" s="254">
        <f>'Full Budget'!Q16</f>
        <v>0</v>
      </c>
      <c r="AI33" s="83">
        <v>12</v>
      </c>
      <c r="AJ33" s="508">
        <f t="shared" si="21"/>
        <v>0</v>
      </c>
      <c r="AK33" s="508">
        <f t="shared" si="10"/>
        <v>0</v>
      </c>
      <c r="AL33" s="508">
        <f t="shared" si="11"/>
        <v>0</v>
      </c>
      <c r="AM33" s="68" t="str">
        <f>IF(AI33*AH33&lt;0.001,"-",AI33*AH33)</f>
        <v>-</v>
      </c>
      <c r="AN33" s="73"/>
      <c r="AO33" s="518">
        <f t="shared" si="23"/>
        <v>0</v>
      </c>
      <c r="AP33" s="518">
        <f t="shared" si="24"/>
        <v>0</v>
      </c>
      <c r="AQ33" s="518">
        <f t="shared" si="25"/>
        <v>0</v>
      </c>
      <c r="AR33" s="70"/>
      <c r="AS33" s="5"/>
      <c r="AT33" s="5"/>
    </row>
    <row r="34" spans="1:106" s="32" customFormat="1" ht="15.75" customHeight="1" x14ac:dyDescent="0.2">
      <c r="A34" s="257" t="str">
        <f t="shared" si="1"/>
        <v>-</v>
      </c>
      <c r="B34" s="508">
        <f t="shared" si="2"/>
        <v>0</v>
      </c>
      <c r="C34" s="508">
        <f t="shared" si="12"/>
        <v>0</v>
      </c>
      <c r="D34" s="509">
        <f t="shared" ref="D34:D35" si="26">+B34+C34</f>
        <v>0</v>
      </c>
      <c r="E34" s="163"/>
      <c r="F34" s="254">
        <f>'Full Budget'!E17</f>
        <v>0</v>
      </c>
      <c r="G34" s="83">
        <v>12</v>
      </c>
      <c r="H34" s="508">
        <f t="shared" si="3"/>
        <v>0</v>
      </c>
      <c r="I34" s="508">
        <f t="shared" si="13"/>
        <v>0</v>
      </c>
      <c r="J34" s="508">
        <f t="shared" si="4"/>
        <v>0</v>
      </c>
      <c r="K34" s="68" t="str">
        <f t="shared" ref="K34:K35" si="27">IF(G34*F34&lt;0.001,"-",G34*F34)</f>
        <v>-</v>
      </c>
      <c r="L34" s="73"/>
      <c r="M34" s="254">
        <f>'Full Budget'!H17</f>
        <v>0</v>
      </c>
      <c r="N34" s="83">
        <v>12</v>
      </c>
      <c r="O34" s="508">
        <f t="shared" si="14"/>
        <v>0</v>
      </c>
      <c r="P34" s="508">
        <f t="shared" si="15"/>
        <v>0</v>
      </c>
      <c r="Q34" s="508">
        <f t="shared" si="5"/>
        <v>0</v>
      </c>
      <c r="R34" s="68" t="str">
        <f t="shared" ref="R34:R35" si="28">IF(N34*M34&lt;0.001,"-",N34*M34)</f>
        <v>-</v>
      </c>
      <c r="S34" s="73"/>
      <c r="T34" s="254">
        <f>'Full Budget'!K17</f>
        <v>0</v>
      </c>
      <c r="U34" s="83">
        <v>12</v>
      </c>
      <c r="V34" s="508">
        <f t="shared" si="17"/>
        <v>0</v>
      </c>
      <c r="W34" s="508">
        <f t="shared" si="6"/>
        <v>0</v>
      </c>
      <c r="X34" s="508">
        <f t="shared" si="7"/>
        <v>0</v>
      </c>
      <c r="Y34" s="68" t="str">
        <f t="shared" ref="Y34:Y35" si="29">IF(U34*T34&lt;0.001,"-",U34*T34)</f>
        <v>-</v>
      </c>
      <c r="Z34" s="73"/>
      <c r="AA34" s="200">
        <f>'Full Budget'!N17</f>
        <v>0</v>
      </c>
      <c r="AB34" s="83">
        <v>12</v>
      </c>
      <c r="AC34" s="508">
        <f t="shared" si="19"/>
        <v>0</v>
      </c>
      <c r="AD34" s="508">
        <f t="shared" si="8"/>
        <v>0</v>
      </c>
      <c r="AE34" s="508">
        <f t="shared" si="9"/>
        <v>0</v>
      </c>
      <c r="AF34" s="68" t="str">
        <f t="shared" ref="AF34:AF35" si="30">IF(AB34*AA34&lt;0.001,"-",AB34*AA34)</f>
        <v>-</v>
      </c>
      <c r="AG34" s="73"/>
      <c r="AH34" s="254">
        <f>'Full Budget'!Q17</f>
        <v>0</v>
      </c>
      <c r="AI34" s="83">
        <v>12</v>
      </c>
      <c r="AJ34" s="508">
        <f t="shared" si="21"/>
        <v>0</v>
      </c>
      <c r="AK34" s="508">
        <f t="shared" si="10"/>
        <v>0</v>
      </c>
      <c r="AL34" s="508">
        <f t="shared" si="11"/>
        <v>0</v>
      </c>
      <c r="AM34" s="68" t="str">
        <f t="shared" ref="AM34:AM35" si="31">IF(AI34*AH34&lt;0.001,"-",AI34*AH34)</f>
        <v>-</v>
      </c>
      <c r="AN34" s="73"/>
      <c r="AO34" s="518">
        <f t="shared" ref="AO34:AO35" si="32">SUM(H34+O34+V34+AC34+AJ34)</f>
        <v>0</v>
      </c>
      <c r="AP34" s="518">
        <f t="shared" ref="AP34:AP35" si="33">SUM(I34+P34+W34+AD34+AK34)</f>
        <v>0</v>
      </c>
      <c r="AQ34" s="518">
        <f t="shared" ref="AQ34:AQ35" si="34">AO34+AP34</f>
        <v>0</v>
      </c>
      <c r="AR34" s="70"/>
      <c r="AS34" s="5"/>
      <c r="AT34" s="5"/>
    </row>
    <row r="35" spans="1:106" s="32" customFormat="1" ht="15.75" customHeight="1" x14ac:dyDescent="0.2">
      <c r="A35" s="257" t="str">
        <f t="shared" si="1"/>
        <v>-</v>
      </c>
      <c r="B35" s="508">
        <f t="shared" si="2"/>
        <v>0</v>
      </c>
      <c r="C35" s="508">
        <f t="shared" si="12"/>
        <v>0</v>
      </c>
      <c r="D35" s="509">
        <f t="shared" si="26"/>
        <v>0</v>
      </c>
      <c r="E35" s="163"/>
      <c r="F35" s="254">
        <f>'Full Budget'!E18</f>
        <v>0</v>
      </c>
      <c r="G35" s="83">
        <v>12</v>
      </c>
      <c r="H35" s="508">
        <f t="shared" si="3"/>
        <v>0</v>
      </c>
      <c r="I35" s="508">
        <f t="shared" si="13"/>
        <v>0</v>
      </c>
      <c r="J35" s="508">
        <f t="shared" si="4"/>
        <v>0</v>
      </c>
      <c r="K35" s="68" t="str">
        <f t="shared" si="27"/>
        <v>-</v>
      </c>
      <c r="L35" s="73"/>
      <c r="M35" s="254">
        <f>'Full Budget'!H18</f>
        <v>0</v>
      </c>
      <c r="N35" s="83">
        <v>12</v>
      </c>
      <c r="O35" s="508">
        <f t="shared" si="14"/>
        <v>0</v>
      </c>
      <c r="P35" s="508">
        <f t="shared" si="15"/>
        <v>0</v>
      </c>
      <c r="Q35" s="508">
        <f t="shared" si="5"/>
        <v>0</v>
      </c>
      <c r="R35" s="68" t="str">
        <f t="shared" si="28"/>
        <v>-</v>
      </c>
      <c r="S35" s="73"/>
      <c r="T35" s="254">
        <f>'Full Budget'!K18</f>
        <v>0</v>
      </c>
      <c r="U35" s="83">
        <v>12</v>
      </c>
      <c r="V35" s="508">
        <f t="shared" si="17"/>
        <v>0</v>
      </c>
      <c r="W35" s="508">
        <f t="shared" si="6"/>
        <v>0</v>
      </c>
      <c r="X35" s="508">
        <f t="shared" si="7"/>
        <v>0</v>
      </c>
      <c r="Y35" s="68" t="str">
        <f t="shared" si="29"/>
        <v>-</v>
      </c>
      <c r="Z35" s="73"/>
      <c r="AA35" s="200">
        <f>'Full Budget'!N18</f>
        <v>0</v>
      </c>
      <c r="AB35" s="83">
        <v>12</v>
      </c>
      <c r="AC35" s="508">
        <f t="shared" si="19"/>
        <v>0</v>
      </c>
      <c r="AD35" s="508">
        <f t="shared" si="8"/>
        <v>0</v>
      </c>
      <c r="AE35" s="508">
        <f t="shared" si="9"/>
        <v>0</v>
      </c>
      <c r="AF35" s="68" t="str">
        <f t="shared" si="30"/>
        <v>-</v>
      </c>
      <c r="AG35" s="73"/>
      <c r="AH35" s="254">
        <f>'Full Budget'!Q18</f>
        <v>0</v>
      </c>
      <c r="AI35" s="83">
        <v>12</v>
      </c>
      <c r="AJ35" s="508">
        <f t="shared" si="21"/>
        <v>0</v>
      </c>
      <c r="AK35" s="508">
        <f t="shared" si="10"/>
        <v>0</v>
      </c>
      <c r="AL35" s="508">
        <f t="shared" si="11"/>
        <v>0</v>
      </c>
      <c r="AM35" s="68" t="str">
        <f t="shared" si="31"/>
        <v>-</v>
      </c>
      <c r="AN35" s="73"/>
      <c r="AO35" s="518">
        <f t="shared" si="32"/>
        <v>0</v>
      </c>
      <c r="AP35" s="518">
        <f t="shared" si="33"/>
        <v>0</v>
      </c>
      <c r="AQ35" s="518">
        <f t="shared" si="34"/>
        <v>0</v>
      </c>
      <c r="AR35" s="70"/>
      <c r="AS35" s="5"/>
      <c r="AT35" s="5"/>
    </row>
    <row r="36" spans="1:106" s="33" customFormat="1" ht="15.75" customHeight="1" thickBot="1" x14ac:dyDescent="0.25">
      <c r="A36" s="258" t="str">
        <f t="shared" si="1"/>
        <v>-</v>
      </c>
      <c r="B36" s="510">
        <f t="shared" si="2"/>
        <v>0</v>
      </c>
      <c r="C36" s="510">
        <f t="shared" si="12"/>
        <v>0</v>
      </c>
      <c r="D36" s="511">
        <f t="shared" ref="D36" si="35">+B36+C36</f>
        <v>0</v>
      </c>
      <c r="E36" s="163"/>
      <c r="F36" s="255">
        <f>'Full Budget'!E19</f>
        <v>0</v>
      </c>
      <c r="G36" s="160">
        <v>12</v>
      </c>
      <c r="H36" s="510">
        <f t="shared" si="3"/>
        <v>0</v>
      </c>
      <c r="I36" s="510">
        <f t="shared" si="13"/>
        <v>0</v>
      </c>
      <c r="J36" s="510">
        <f t="shared" si="4"/>
        <v>0</v>
      </c>
      <c r="K36" s="161" t="str">
        <f t="shared" ref="K36" si="36">IF(G36*F36&lt;0.001,"-",G36*F36)</f>
        <v>-</v>
      </c>
      <c r="L36" s="73"/>
      <c r="M36" s="255">
        <f>'Full Budget'!H19</f>
        <v>0</v>
      </c>
      <c r="N36" s="160">
        <v>12</v>
      </c>
      <c r="O36" s="510">
        <f t="shared" si="14"/>
        <v>0</v>
      </c>
      <c r="P36" s="510">
        <f t="shared" si="15"/>
        <v>0</v>
      </c>
      <c r="Q36" s="510">
        <f t="shared" si="5"/>
        <v>0</v>
      </c>
      <c r="R36" s="161" t="str">
        <f t="shared" ref="R36" si="37">IF(N36*M36&lt;0.001,"-",N36*M36)</f>
        <v>-</v>
      </c>
      <c r="S36" s="73"/>
      <c r="T36" s="255">
        <f>'Full Budget'!K19</f>
        <v>0</v>
      </c>
      <c r="U36" s="160">
        <v>12</v>
      </c>
      <c r="V36" s="510">
        <f t="shared" si="17"/>
        <v>0</v>
      </c>
      <c r="W36" s="510">
        <f t="shared" si="6"/>
        <v>0</v>
      </c>
      <c r="X36" s="508">
        <f t="shared" si="7"/>
        <v>0</v>
      </c>
      <c r="Y36" s="161" t="str">
        <f t="shared" ref="Y36" si="38">IF(U36*T36&lt;0.001,"-",U36*T36)</f>
        <v>-</v>
      </c>
      <c r="Z36" s="73"/>
      <c r="AA36" s="201">
        <f>'Full Budget'!N19</f>
        <v>0</v>
      </c>
      <c r="AB36" s="160">
        <v>12</v>
      </c>
      <c r="AC36" s="510">
        <f t="shared" si="19"/>
        <v>0</v>
      </c>
      <c r="AD36" s="510">
        <f t="shared" si="8"/>
        <v>0</v>
      </c>
      <c r="AE36" s="510">
        <f t="shared" si="9"/>
        <v>0</v>
      </c>
      <c r="AF36" s="161" t="str">
        <f t="shared" ref="AF36" si="39">IF(AB36*AA36&lt;0.001,"-",AB36*AA36)</f>
        <v>-</v>
      </c>
      <c r="AG36" s="73"/>
      <c r="AH36" s="255">
        <f>'Full Budget'!Q19</f>
        <v>0</v>
      </c>
      <c r="AI36" s="160">
        <v>12</v>
      </c>
      <c r="AJ36" s="510">
        <f t="shared" si="21"/>
        <v>0</v>
      </c>
      <c r="AK36" s="510">
        <f t="shared" si="10"/>
        <v>0</v>
      </c>
      <c r="AL36" s="510">
        <f t="shared" si="11"/>
        <v>0</v>
      </c>
      <c r="AM36" s="161" t="str">
        <f t="shared" ref="AM36" si="40">IF(AI36*AH36&lt;0.001,"-",AI36*AH36)</f>
        <v>-</v>
      </c>
      <c r="AN36" s="74"/>
      <c r="AO36" s="519">
        <f t="shared" si="23"/>
        <v>0</v>
      </c>
      <c r="AP36" s="519">
        <f t="shared" si="24"/>
        <v>0</v>
      </c>
      <c r="AQ36" s="519">
        <f t="shared" si="25"/>
        <v>0</v>
      </c>
      <c r="AR36" s="75"/>
      <c r="AS36" s="5"/>
      <c r="AT36" s="5"/>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row>
    <row r="37" spans="1:106" ht="6.75" customHeight="1" x14ac:dyDescent="0.2">
      <c r="A37" s="21"/>
      <c r="B37" s="121"/>
      <c r="C37" s="121"/>
      <c r="D37" s="22"/>
      <c r="E37" s="12"/>
      <c r="F37" s="10"/>
      <c r="G37" s="10"/>
      <c r="H37" s="122"/>
      <c r="I37" s="122"/>
      <c r="J37" s="122"/>
      <c r="K37" s="121"/>
      <c r="L37" s="12"/>
      <c r="M37" s="10"/>
      <c r="N37" s="10"/>
      <c r="O37" s="121"/>
      <c r="P37" s="121"/>
      <c r="Q37" s="121"/>
      <c r="R37" s="121"/>
      <c r="S37" s="12"/>
      <c r="T37" s="10"/>
      <c r="U37" s="10"/>
      <c r="V37" s="121"/>
      <c r="W37" s="121"/>
      <c r="X37" s="121"/>
      <c r="Y37" s="121"/>
      <c r="Z37" s="12"/>
      <c r="AA37" s="10"/>
      <c r="AB37" s="10"/>
      <c r="AC37" s="56"/>
      <c r="AD37" s="56"/>
      <c r="AE37" s="56"/>
      <c r="AF37" s="121"/>
      <c r="AG37" s="12"/>
      <c r="AH37" s="10"/>
      <c r="AI37" s="10"/>
      <c r="AJ37" s="56"/>
      <c r="AK37" s="56"/>
      <c r="AL37" s="56"/>
      <c r="AM37" s="121"/>
      <c r="AN37" s="12"/>
      <c r="AO37" s="516"/>
      <c r="AP37" s="516"/>
      <c r="AQ37" s="516"/>
    </row>
    <row r="38" spans="1:106" s="34" customFormat="1" ht="15" customHeight="1" thickBot="1" x14ac:dyDescent="0.25">
      <c r="A38" s="23" t="s">
        <v>129</v>
      </c>
      <c r="B38" s="24"/>
      <c r="C38" s="24"/>
      <c r="D38" s="25"/>
      <c r="E38" s="26"/>
      <c r="F38" s="27" t="s">
        <v>13</v>
      </c>
      <c r="G38" s="28"/>
      <c r="H38" s="512">
        <f>SUM(H29:H36)</f>
        <v>0</v>
      </c>
      <c r="I38" s="35"/>
      <c r="J38" s="512">
        <f>SUM(J29:J36)</f>
        <v>0</v>
      </c>
      <c r="K38" s="513"/>
      <c r="L38" s="513"/>
      <c r="M38" s="513"/>
      <c r="N38" s="513"/>
      <c r="O38" s="512">
        <f>SUM(O29:O36)</f>
        <v>0</v>
      </c>
      <c r="P38" s="35"/>
      <c r="Q38" s="512">
        <f>SUM(Q29:Q36)</f>
        <v>0</v>
      </c>
      <c r="R38" s="35"/>
      <c r="S38" s="514"/>
      <c r="T38" s="513"/>
      <c r="U38" s="513"/>
      <c r="V38" s="512">
        <f>SUM(V29:V36)</f>
        <v>0</v>
      </c>
      <c r="W38" s="35"/>
      <c r="X38" s="512">
        <f>SUM(X29:X36)</f>
        <v>0</v>
      </c>
      <c r="Y38" s="123"/>
      <c r="Z38" s="25"/>
      <c r="AA38" s="234"/>
      <c r="AB38" s="234"/>
      <c r="AC38" s="512">
        <f>SUM(AC29:AC36)</f>
        <v>0</v>
      </c>
      <c r="AD38" s="35"/>
      <c r="AE38" s="512">
        <f>SUM(AE29:AE36)</f>
        <v>0</v>
      </c>
      <c r="AF38" s="123"/>
      <c r="AG38" s="25"/>
      <c r="AH38" s="234"/>
      <c r="AI38" s="234"/>
      <c r="AJ38" s="512">
        <f>SUM(AJ29:AJ36)</f>
        <v>0</v>
      </c>
      <c r="AK38" s="35"/>
      <c r="AL38" s="512">
        <f>SUM(AL29:AL36)</f>
        <v>0</v>
      </c>
      <c r="AM38" s="35"/>
      <c r="AN38" s="26"/>
      <c r="AO38" s="512">
        <f>SUM(AO29:AO36)</f>
        <v>0</v>
      </c>
      <c r="AP38" s="512">
        <f>SUM(AP29:AP36)</f>
        <v>0</v>
      </c>
      <c r="AQ38" s="512">
        <f>SUM(AQ29:AQ36)</f>
        <v>0</v>
      </c>
      <c r="AR38" s="29"/>
      <c r="AS38" s="5"/>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row>
    <row r="39" spans="1:106" ht="4.5" customHeight="1" thickTop="1" thickBot="1" x14ac:dyDescent="0.25">
      <c r="A39" s="21"/>
      <c r="B39" s="11"/>
      <c r="C39" s="11"/>
      <c r="D39" s="22"/>
      <c r="E39" s="12"/>
      <c r="F39" s="10"/>
      <c r="G39" s="10"/>
      <c r="H39" s="56"/>
      <c r="I39" s="56"/>
      <c r="J39" s="56"/>
      <c r="K39" s="56"/>
      <c r="L39" s="515"/>
      <c r="M39" s="516"/>
      <c r="N39" s="516"/>
      <c r="O39" s="56"/>
      <c r="P39" s="56"/>
      <c r="Q39" s="56"/>
      <c r="R39" s="56"/>
      <c r="S39" s="515"/>
      <c r="T39" s="516"/>
      <c r="U39" s="516"/>
      <c r="V39" s="56"/>
      <c r="W39" s="56"/>
      <c r="X39" s="56"/>
      <c r="Y39" s="11"/>
      <c r="Z39" s="12"/>
      <c r="AA39" s="10"/>
      <c r="AB39" s="10"/>
      <c r="AC39" s="11"/>
      <c r="AD39" s="11"/>
      <c r="AE39" s="11"/>
      <c r="AF39" s="11"/>
      <c r="AG39" s="12"/>
      <c r="AH39" s="10"/>
      <c r="AI39" s="10"/>
      <c r="AJ39" s="11"/>
      <c r="AK39" s="11"/>
      <c r="AL39" s="11"/>
      <c r="AM39" s="11"/>
      <c r="AN39" s="12"/>
      <c r="AO39" s="10"/>
      <c r="AP39" s="10"/>
      <c r="AQ39" s="10"/>
    </row>
    <row r="40" spans="1:106" s="15" customFormat="1" ht="19.5" customHeight="1" thickBot="1" x14ac:dyDescent="0.25">
      <c r="A40" s="13"/>
      <c r="B40" s="12"/>
      <c r="C40" s="12"/>
      <c r="D40" s="14"/>
      <c r="E40" s="12"/>
      <c r="F40" s="607" t="s">
        <v>0</v>
      </c>
      <c r="G40" s="610"/>
      <c r="H40" s="610"/>
      <c r="I40" s="610"/>
      <c r="J40" s="610"/>
      <c r="K40" s="611"/>
      <c r="L40" s="54"/>
      <c r="M40" s="607" t="s">
        <v>1</v>
      </c>
      <c r="N40" s="610"/>
      <c r="O40" s="610"/>
      <c r="P40" s="610"/>
      <c r="Q40" s="610"/>
      <c r="R40" s="611"/>
      <c r="S40" s="54"/>
      <c r="T40" s="607" t="s">
        <v>2</v>
      </c>
      <c r="U40" s="610"/>
      <c r="V40" s="610"/>
      <c r="W40" s="610"/>
      <c r="X40" s="610"/>
      <c r="Y40" s="611"/>
      <c r="Z40" s="54"/>
      <c r="AA40" s="607" t="s">
        <v>3</v>
      </c>
      <c r="AB40" s="610"/>
      <c r="AC40" s="610"/>
      <c r="AD40" s="610"/>
      <c r="AE40" s="610"/>
      <c r="AF40" s="611"/>
      <c r="AG40" s="54"/>
      <c r="AH40" s="607" t="s">
        <v>4</v>
      </c>
      <c r="AI40" s="610"/>
      <c r="AJ40" s="610"/>
      <c r="AK40" s="610"/>
      <c r="AL40" s="610"/>
      <c r="AM40" s="611"/>
      <c r="AN40" s="54"/>
      <c r="AO40" s="600" t="s">
        <v>5</v>
      </c>
      <c r="AP40" s="601"/>
      <c r="AQ40" s="602"/>
      <c r="AS40" s="5"/>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row>
    <row r="41" spans="1:106" x14ac:dyDescent="0.2">
      <c r="A41" s="2" t="s">
        <v>14</v>
      </c>
      <c r="D41" s="1"/>
      <c r="H41" s="1"/>
      <c r="I41" s="56"/>
      <c r="J41" s="56"/>
      <c r="S41" s="3"/>
      <c r="U41" s="4"/>
      <c r="V41" s="1"/>
      <c r="W41" s="1"/>
      <c r="X41" s="1"/>
      <c r="Y41" s="1"/>
      <c r="Z41" s="3"/>
      <c r="AB41" s="4"/>
      <c r="AC41" s="1"/>
      <c r="AD41" s="1"/>
      <c r="AE41" s="1"/>
      <c r="AF41" s="3"/>
      <c r="AG41" s="3"/>
      <c r="AH41" s="4"/>
      <c r="AI41" s="1"/>
      <c r="AJ41" s="1"/>
      <c r="AK41" s="1"/>
      <c r="AL41" s="1"/>
      <c r="AM41" s="3"/>
      <c r="AO41" s="66"/>
      <c r="AP41" s="66"/>
      <c r="AQ41" s="66"/>
      <c r="DA41" s="1"/>
      <c r="DB41" s="1"/>
    </row>
    <row r="42" spans="1:106" x14ac:dyDescent="0.2">
      <c r="A42" s="196" t="s">
        <v>47</v>
      </c>
      <c r="B42" s="197"/>
      <c r="C42" s="197"/>
      <c r="D42" s="196"/>
      <c r="E42" s="195"/>
      <c r="F42" s="198"/>
      <c r="S42" s="3"/>
      <c r="U42" s="4"/>
      <c r="V42" s="1"/>
      <c r="W42" s="1"/>
      <c r="X42" s="1"/>
      <c r="Y42" s="1"/>
      <c r="Z42" s="3"/>
      <c r="AB42" s="4"/>
      <c r="AC42" s="1"/>
      <c r="AD42" s="1"/>
      <c r="AE42" s="1"/>
      <c r="AF42" s="1"/>
      <c r="AG42" s="3"/>
      <c r="AI42" s="4"/>
      <c r="AJ42" s="1"/>
      <c r="AK42" s="1"/>
      <c r="AL42" s="1"/>
      <c r="AM42" s="1"/>
      <c r="AN42" s="3"/>
      <c r="AO42" s="1"/>
      <c r="AP42" s="1"/>
      <c r="AQ42" s="1"/>
      <c r="DB42" s="1"/>
    </row>
    <row r="43" spans="1:106" ht="15" customHeight="1" x14ac:dyDescent="0.2">
      <c r="A43" s="55" t="s">
        <v>194</v>
      </c>
    </row>
    <row r="44" spans="1:106" x14ac:dyDescent="0.2">
      <c r="A44" s="55" t="s">
        <v>240</v>
      </c>
    </row>
    <row r="45" spans="1:106" x14ac:dyDescent="0.2">
      <c r="A45" s="55" t="s">
        <v>234</v>
      </c>
    </row>
    <row r="46" spans="1:106" s="58" customFormat="1" ht="14.25" x14ac:dyDescent="0.2">
      <c r="A46" s="63"/>
      <c r="B46" s="65"/>
      <c r="D46" s="64"/>
      <c r="F46" s="60"/>
      <c r="G46" s="60"/>
      <c r="H46" s="61"/>
      <c r="I46" s="61"/>
      <c r="J46" s="61"/>
      <c r="K46" s="61"/>
      <c r="M46" s="60"/>
      <c r="N46" s="60"/>
      <c r="O46" s="61"/>
      <c r="P46" s="61"/>
      <c r="Q46" s="61"/>
      <c r="R46" s="61"/>
      <c r="T46" s="60"/>
      <c r="U46" s="60"/>
      <c r="V46" s="61"/>
      <c r="W46" s="61"/>
      <c r="X46" s="61"/>
      <c r="Y46" s="61"/>
      <c r="AA46" s="60"/>
      <c r="AB46" s="60"/>
      <c r="AC46" s="61"/>
      <c r="AD46" s="61"/>
      <c r="AE46" s="61"/>
      <c r="AF46" s="61"/>
      <c r="AH46" s="60"/>
      <c r="AI46" s="60"/>
      <c r="AJ46" s="61"/>
      <c r="AK46" s="61"/>
      <c r="AL46" s="61"/>
      <c r="AM46" s="61"/>
      <c r="AO46" s="60"/>
      <c r="AP46" s="60"/>
      <c r="AQ46" s="60"/>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row>
    <row r="47" spans="1:106" s="58" customFormat="1" ht="15.75" thickBot="1" x14ac:dyDescent="0.3">
      <c r="D47" s="59"/>
      <c r="F47" s="60"/>
      <c r="G47" s="60"/>
      <c r="H47" s="61"/>
      <c r="I47" s="61"/>
      <c r="J47" s="61"/>
      <c r="K47" s="61"/>
      <c r="M47" s="60"/>
      <c r="N47" s="60"/>
      <c r="O47" s="61"/>
      <c r="P47" s="61"/>
      <c r="Q47" s="61"/>
      <c r="R47" s="61"/>
      <c r="T47" s="60"/>
      <c r="U47" s="60"/>
      <c r="V47" s="61"/>
      <c r="W47" s="61"/>
      <c r="X47" s="61"/>
      <c r="Y47" s="61"/>
      <c r="AA47" s="60"/>
      <c r="AB47" s="60"/>
      <c r="AC47" s="61"/>
      <c r="AD47" s="61"/>
      <c r="AE47" s="61"/>
      <c r="AF47" s="61"/>
      <c r="AH47" s="60"/>
      <c r="AI47" s="60"/>
      <c r="AJ47" s="61"/>
      <c r="AK47" s="61"/>
      <c r="AL47" s="61"/>
      <c r="AM47" s="61"/>
      <c r="AO47" s="60"/>
      <c r="AP47" s="60"/>
      <c r="AQ47" s="60"/>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row>
    <row r="48" spans="1:106" s="58" customFormat="1" ht="15" x14ac:dyDescent="0.25">
      <c r="A48" s="281" t="s">
        <v>143</v>
      </c>
      <c r="B48" s="282"/>
      <c r="C48" s="283"/>
      <c r="D48" s="284"/>
      <c r="E48" s="283"/>
      <c r="F48" s="285"/>
      <c r="G48" s="285"/>
      <c r="H48" s="286"/>
      <c r="I48" s="286"/>
      <c r="J48" s="286"/>
      <c r="K48" s="286"/>
      <c r="L48" s="283"/>
      <c r="M48" s="285"/>
      <c r="N48" s="285"/>
      <c r="O48" s="286"/>
      <c r="P48" s="287"/>
      <c r="Q48" s="61"/>
      <c r="R48" s="61"/>
      <c r="T48" s="60"/>
      <c r="U48" s="60"/>
      <c r="V48" s="61"/>
      <c r="W48" s="61"/>
      <c r="X48" s="61"/>
      <c r="Y48" s="61"/>
      <c r="AA48" s="60"/>
      <c r="AB48" s="60"/>
      <c r="AC48" s="61"/>
      <c r="AD48" s="61"/>
      <c r="AE48" s="61"/>
      <c r="AF48" s="61"/>
      <c r="AH48" s="60"/>
      <c r="AI48" s="60"/>
      <c r="AJ48" s="61"/>
      <c r="AK48" s="61"/>
      <c r="AL48" s="61"/>
      <c r="AM48" s="61"/>
      <c r="AO48" s="60"/>
      <c r="AP48" s="60"/>
      <c r="AQ48" s="60"/>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row>
    <row r="49" spans="1:106" s="58" customFormat="1" ht="14.25" x14ac:dyDescent="0.2">
      <c r="A49" s="277"/>
      <c r="B49" s="278" t="s">
        <v>70</v>
      </c>
      <c r="C49" s="298"/>
      <c r="D49" s="235">
        <f>IFERROR((D50/C49),0)</f>
        <v>0</v>
      </c>
      <c r="E49" s="290"/>
      <c r="F49" s="288" t="s">
        <v>134</v>
      </c>
      <c r="G49" s="288"/>
      <c r="H49" s="289"/>
      <c r="I49" s="289"/>
      <c r="J49" s="289"/>
      <c r="K49" s="289"/>
      <c r="L49" s="290"/>
      <c r="M49" s="288"/>
      <c r="N49" s="288"/>
      <c r="O49" s="289"/>
      <c r="P49" s="291"/>
      <c r="Q49" s="61"/>
      <c r="R49" s="61"/>
      <c r="T49" s="60"/>
      <c r="U49" s="60"/>
      <c r="V49" s="61"/>
      <c r="W49" s="61"/>
      <c r="X49" s="61"/>
      <c r="Y49" s="61"/>
      <c r="AA49" s="60"/>
      <c r="AB49" s="60"/>
      <c r="AC49" s="61"/>
      <c r="AD49" s="61"/>
      <c r="AE49" s="61"/>
      <c r="AF49" s="61"/>
      <c r="AH49" s="60"/>
      <c r="AI49" s="60"/>
      <c r="AJ49" s="61"/>
      <c r="AK49" s="61"/>
      <c r="AL49" s="61"/>
      <c r="AM49" s="61"/>
      <c r="AO49" s="60"/>
      <c r="AP49" s="60"/>
      <c r="AQ49" s="60"/>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row>
    <row r="50" spans="1:106" s="58" customFormat="1" ht="14.25" x14ac:dyDescent="0.2">
      <c r="A50" s="277"/>
      <c r="B50" s="278" t="s">
        <v>133</v>
      </c>
      <c r="C50" s="299"/>
      <c r="D50" s="235">
        <f>C50/1.27</f>
        <v>0</v>
      </c>
      <c r="E50" s="290"/>
      <c r="F50" s="288" t="s">
        <v>158</v>
      </c>
      <c r="G50" s="288"/>
      <c r="H50" s="289"/>
      <c r="I50" s="289"/>
      <c r="J50" s="289"/>
      <c r="K50" s="289"/>
      <c r="L50" s="290"/>
      <c r="M50" s="288"/>
      <c r="N50" s="288"/>
      <c r="O50" s="289"/>
      <c r="P50" s="291"/>
      <c r="Q50" s="61"/>
      <c r="R50" s="61"/>
      <c r="T50" s="60"/>
      <c r="U50" s="60"/>
      <c r="V50" s="61"/>
      <c r="W50" s="61"/>
      <c r="X50" s="61"/>
      <c r="Y50" s="61"/>
      <c r="AA50" s="60"/>
      <c r="AB50" s="60"/>
      <c r="AC50" s="61"/>
      <c r="AD50" s="61"/>
      <c r="AE50" s="61"/>
      <c r="AF50" s="61"/>
      <c r="AH50" s="60"/>
      <c r="AI50" s="60"/>
      <c r="AJ50" s="61"/>
      <c r="AK50" s="61"/>
      <c r="AL50" s="61"/>
      <c r="AM50" s="61"/>
      <c r="AO50" s="60"/>
      <c r="AP50" s="60"/>
      <c r="AQ50" s="60"/>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row>
    <row r="51" spans="1:106" s="58" customFormat="1" ht="14.25" x14ac:dyDescent="0.2">
      <c r="A51" s="277"/>
      <c r="B51" s="278"/>
      <c r="C51" s="297"/>
      <c r="D51" s="235">
        <f>D50*0.272</f>
        <v>0</v>
      </c>
      <c r="E51" s="290"/>
      <c r="F51" s="288" t="s">
        <v>69</v>
      </c>
      <c r="G51" s="288"/>
      <c r="H51" s="289"/>
      <c r="I51" s="289"/>
      <c r="J51" s="289"/>
      <c r="K51" s="289"/>
      <c r="L51" s="290"/>
      <c r="M51" s="288"/>
      <c r="N51" s="288"/>
      <c r="O51" s="289"/>
      <c r="P51" s="291"/>
      <c r="Q51" s="61"/>
      <c r="R51" s="61"/>
      <c r="T51" s="60"/>
      <c r="U51" s="60"/>
      <c r="V51" s="61"/>
      <c r="W51" s="61"/>
      <c r="X51" s="61"/>
      <c r="Y51" s="61"/>
      <c r="AA51" s="60"/>
      <c r="AB51" s="60"/>
      <c r="AC51" s="61"/>
      <c r="AD51" s="61"/>
      <c r="AE51" s="61"/>
      <c r="AF51" s="61"/>
      <c r="AH51" s="60"/>
      <c r="AI51" s="60"/>
      <c r="AJ51" s="61"/>
      <c r="AK51" s="61"/>
      <c r="AL51" s="61"/>
      <c r="AM51" s="61"/>
      <c r="AO51" s="60"/>
      <c r="AP51" s="60"/>
      <c r="AQ51" s="60"/>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row>
    <row r="52" spans="1:106" s="58" customFormat="1" ht="14.25" x14ac:dyDescent="0.2">
      <c r="A52" s="277"/>
      <c r="B52" s="278"/>
      <c r="C52" s="297"/>
      <c r="D52" s="235">
        <f>SUM(D50:D51)</f>
        <v>0</v>
      </c>
      <c r="E52" s="290"/>
      <c r="F52" s="288" t="s">
        <v>140</v>
      </c>
      <c r="G52" s="288"/>
      <c r="H52" s="289"/>
      <c r="I52" s="289"/>
      <c r="J52" s="289"/>
      <c r="K52" s="289"/>
      <c r="L52" s="290"/>
      <c r="M52" s="288"/>
      <c r="N52" s="288"/>
      <c r="O52" s="289"/>
      <c r="P52" s="291"/>
      <c r="Q52" s="61"/>
      <c r="R52" s="61"/>
      <c r="T52" s="60"/>
      <c r="U52" s="60"/>
      <c r="V52" s="61"/>
      <c r="W52" s="61"/>
      <c r="X52" s="61"/>
      <c r="Y52" s="61"/>
      <c r="AA52" s="60"/>
      <c r="AB52" s="60"/>
      <c r="AC52" s="61"/>
      <c r="AD52" s="61"/>
      <c r="AE52" s="61"/>
      <c r="AF52" s="61"/>
      <c r="AH52" s="60"/>
      <c r="AI52" s="60"/>
      <c r="AJ52" s="61"/>
      <c r="AK52" s="61"/>
      <c r="AL52" s="61"/>
      <c r="AM52" s="61"/>
      <c r="AO52" s="60"/>
      <c r="AP52" s="60"/>
      <c r="AQ52" s="60"/>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row>
    <row r="53" spans="1:106" ht="3.75" customHeight="1" thickBot="1" x14ac:dyDescent="0.25">
      <c r="A53" s="279"/>
      <c r="B53" s="280"/>
      <c r="C53" s="280"/>
      <c r="D53" s="296"/>
      <c r="E53" s="294"/>
      <c r="F53" s="292"/>
      <c r="G53" s="292"/>
      <c r="H53" s="293"/>
      <c r="I53" s="280"/>
      <c r="J53" s="280"/>
      <c r="K53" s="280"/>
      <c r="L53" s="294"/>
      <c r="M53" s="292"/>
      <c r="N53" s="292"/>
      <c r="O53" s="280"/>
      <c r="P53" s="295"/>
      <c r="Q53" s="11"/>
      <c r="R53" s="11"/>
      <c r="S53" s="12"/>
      <c r="T53" s="10"/>
      <c r="U53" s="10"/>
      <c r="V53" s="11"/>
      <c r="W53" s="11"/>
      <c r="X53" s="11"/>
      <c r="Y53" s="11"/>
      <c r="Z53" s="12"/>
      <c r="AA53" s="10"/>
      <c r="AB53" s="10"/>
      <c r="AC53" s="11"/>
      <c r="AD53" s="11"/>
      <c r="AE53" s="11"/>
      <c r="AF53" s="11"/>
      <c r="AG53" s="12"/>
      <c r="AH53" s="10"/>
      <c r="AI53" s="10"/>
      <c r="AJ53" s="11"/>
      <c r="AK53" s="11"/>
      <c r="AL53" s="11"/>
      <c r="AM53" s="11"/>
      <c r="AN53" s="12"/>
      <c r="AO53" s="10"/>
      <c r="AP53" s="10"/>
      <c r="AQ53" s="10"/>
    </row>
    <row r="54" spans="1:106" s="58" customFormat="1" ht="15" x14ac:dyDescent="0.25">
      <c r="B54" s="61"/>
      <c r="D54" s="59"/>
      <c r="F54" s="60"/>
      <c r="G54" s="60"/>
      <c r="H54" s="61"/>
      <c r="I54" s="61"/>
      <c r="J54" s="61"/>
      <c r="K54" s="61"/>
      <c r="M54" s="60"/>
      <c r="N54" s="60"/>
      <c r="O54" s="61"/>
      <c r="P54" s="61"/>
      <c r="Q54" s="61"/>
      <c r="R54" s="61"/>
      <c r="T54" s="60"/>
      <c r="U54" s="60"/>
      <c r="V54" s="61"/>
      <c r="W54" s="61"/>
      <c r="X54" s="61"/>
      <c r="Y54" s="61"/>
      <c r="AA54" s="60"/>
      <c r="AB54" s="60"/>
      <c r="AC54" s="61"/>
      <c r="AD54" s="61"/>
      <c r="AE54" s="61"/>
      <c r="AF54" s="61"/>
      <c r="AH54" s="60"/>
      <c r="AI54" s="60"/>
      <c r="AJ54" s="61"/>
      <c r="AK54" s="61"/>
      <c r="AL54" s="61"/>
      <c r="AM54" s="61"/>
      <c r="AO54" s="60"/>
      <c r="AP54" s="60"/>
      <c r="AQ54" s="60"/>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row>
    <row r="57" spans="1:106" s="95" customFormat="1" ht="14.25" x14ac:dyDescent="0.2">
      <c r="A57" s="92"/>
      <c r="B57" s="92"/>
      <c r="D57" s="96"/>
      <c r="F57" s="97"/>
      <c r="G57" s="97"/>
      <c r="I57" s="98"/>
      <c r="J57" s="98"/>
      <c r="K57" s="98"/>
      <c r="M57" s="97"/>
      <c r="N57" s="97"/>
      <c r="O57" s="98"/>
      <c r="P57" s="98"/>
      <c r="Q57" s="98"/>
      <c r="R57" s="98"/>
      <c r="T57" s="97"/>
      <c r="U57" s="97"/>
      <c r="V57" s="98"/>
      <c r="W57" s="98"/>
      <c r="X57" s="98"/>
      <c r="Y57" s="98"/>
      <c r="AA57" s="97"/>
      <c r="AB57" s="97"/>
      <c r="AC57" s="98"/>
      <c r="AD57" s="98"/>
      <c r="AE57" s="98"/>
      <c r="AF57" s="98"/>
      <c r="AH57" s="97"/>
      <c r="AI57" s="97"/>
      <c r="AJ57" s="98"/>
      <c r="AK57" s="98"/>
      <c r="AL57" s="98"/>
      <c r="AM57" s="98"/>
      <c r="AO57" s="97"/>
      <c r="AP57" s="97"/>
      <c r="AQ57" s="97"/>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R57" s="99"/>
      <c r="BS57" s="99"/>
      <c r="BT57" s="99"/>
      <c r="BU57" s="99"/>
      <c r="BV57" s="99"/>
      <c r="BW57" s="99"/>
      <c r="BX57" s="99"/>
      <c r="BY57" s="99"/>
      <c r="BZ57" s="99"/>
      <c r="CA57" s="99"/>
      <c r="CB57" s="99"/>
      <c r="CC57" s="99"/>
      <c r="CD57" s="99"/>
      <c r="CE57" s="99"/>
      <c r="CF57" s="99"/>
      <c r="CG57" s="99"/>
      <c r="CH57" s="99"/>
      <c r="CI57" s="99"/>
      <c r="CJ57" s="99"/>
      <c r="CK57" s="99"/>
      <c r="CL57" s="99"/>
      <c r="CM57" s="99"/>
      <c r="CN57" s="99"/>
      <c r="CO57" s="99"/>
      <c r="CP57" s="99"/>
      <c r="CQ57" s="99"/>
      <c r="CR57" s="99"/>
      <c r="CS57" s="99"/>
      <c r="CT57" s="99"/>
      <c r="CU57" s="99"/>
      <c r="CV57" s="99"/>
      <c r="CW57" s="99"/>
      <c r="CX57" s="99"/>
      <c r="CY57" s="99"/>
      <c r="CZ57" s="99"/>
      <c r="DA57" s="99"/>
      <c r="DB57" s="99"/>
    </row>
    <row r="58" spans="1:106" s="95" customFormat="1" ht="14.25" x14ac:dyDescent="0.2">
      <c r="A58" s="92"/>
      <c r="B58" s="92"/>
      <c r="D58" s="96"/>
      <c r="F58" s="97"/>
      <c r="G58" s="97"/>
      <c r="I58" s="98"/>
      <c r="J58" s="98"/>
      <c r="K58" s="98"/>
      <c r="M58" s="97"/>
      <c r="N58" s="97"/>
      <c r="O58" s="98"/>
      <c r="P58" s="98"/>
      <c r="Q58" s="98"/>
      <c r="R58" s="98"/>
      <c r="T58" s="97"/>
      <c r="U58" s="97"/>
      <c r="V58" s="98"/>
      <c r="W58" s="98"/>
      <c r="X58" s="98"/>
      <c r="Y58" s="98"/>
      <c r="AA58" s="97"/>
      <c r="AB58" s="97"/>
      <c r="AC58" s="98"/>
      <c r="AD58" s="98"/>
      <c r="AE58" s="98"/>
      <c r="AF58" s="98"/>
      <c r="AH58" s="97"/>
      <c r="AI58" s="97"/>
      <c r="AJ58" s="98"/>
      <c r="AK58" s="98"/>
      <c r="AL58" s="98"/>
      <c r="AM58" s="98"/>
      <c r="AO58" s="97"/>
      <c r="AP58" s="97"/>
      <c r="AQ58" s="97"/>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99"/>
      <c r="BR58" s="99"/>
      <c r="BS58" s="99"/>
      <c r="BT58" s="99"/>
      <c r="BU58" s="99"/>
      <c r="BV58" s="99"/>
      <c r="BW58" s="99"/>
      <c r="BX58" s="99"/>
      <c r="BY58" s="99"/>
      <c r="BZ58" s="99"/>
      <c r="CA58" s="99"/>
      <c r="CB58" s="99"/>
      <c r="CC58" s="99"/>
      <c r="CD58" s="99"/>
      <c r="CE58" s="99"/>
      <c r="CF58" s="99"/>
      <c r="CG58" s="99"/>
      <c r="CH58" s="99"/>
      <c r="CI58" s="99"/>
      <c r="CJ58" s="99"/>
      <c r="CK58" s="99"/>
      <c r="CL58" s="99"/>
      <c r="CM58" s="99"/>
      <c r="CN58" s="99"/>
      <c r="CO58" s="99"/>
      <c r="CP58" s="99"/>
      <c r="CQ58" s="99"/>
      <c r="CR58" s="99"/>
      <c r="CS58" s="99"/>
      <c r="CT58" s="99"/>
      <c r="CU58" s="99"/>
      <c r="CV58" s="99"/>
      <c r="CW58" s="99"/>
      <c r="CX58" s="99"/>
      <c r="CY58" s="99"/>
      <c r="CZ58" s="99"/>
      <c r="DA58" s="99"/>
      <c r="DB58" s="99"/>
    </row>
    <row r="59" spans="1:106" s="95" customFormat="1" ht="14.25" x14ac:dyDescent="0.2">
      <c r="A59" s="92"/>
      <c r="B59" s="92"/>
      <c r="D59" s="96"/>
      <c r="F59" s="97"/>
      <c r="G59" s="97"/>
      <c r="I59" s="98"/>
      <c r="J59" s="98"/>
      <c r="K59" s="98"/>
      <c r="M59" s="97"/>
      <c r="N59" s="97"/>
      <c r="O59" s="98"/>
      <c r="P59" s="98"/>
      <c r="Q59" s="98"/>
      <c r="R59" s="98"/>
      <c r="T59" s="97"/>
      <c r="U59" s="97"/>
      <c r="V59" s="98"/>
      <c r="W59" s="98"/>
      <c r="X59" s="98"/>
      <c r="Y59" s="98"/>
      <c r="AA59" s="97"/>
      <c r="AB59" s="97"/>
      <c r="AC59" s="98"/>
      <c r="AD59" s="98"/>
      <c r="AE59" s="98"/>
      <c r="AF59" s="98"/>
      <c r="AH59" s="97"/>
      <c r="AI59" s="97"/>
      <c r="AJ59" s="98"/>
      <c r="AK59" s="98"/>
      <c r="AL59" s="98"/>
      <c r="AM59" s="98"/>
      <c r="AO59" s="97"/>
      <c r="AP59" s="97"/>
      <c r="AQ59" s="97"/>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99"/>
      <c r="BR59" s="99"/>
      <c r="BS59" s="99"/>
      <c r="BT59" s="99"/>
      <c r="BU59" s="99"/>
      <c r="BV59" s="99"/>
      <c r="BW59" s="99"/>
      <c r="BX59" s="99"/>
      <c r="BY59" s="99"/>
      <c r="BZ59" s="99"/>
      <c r="CA59" s="99"/>
      <c r="CB59" s="99"/>
      <c r="CC59" s="99"/>
      <c r="CD59" s="99"/>
      <c r="CE59" s="99"/>
      <c r="CF59" s="99"/>
      <c r="CG59" s="99"/>
      <c r="CH59" s="99"/>
      <c r="CI59" s="99"/>
      <c r="CJ59" s="99"/>
      <c r="CK59" s="99"/>
      <c r="CL59" s="99"/>
      <c r="CM59" s="99"/>
      <c r="CN59" s="99"/>
      <c r="CO59" s="99"/>
      <c r="CP59" s="99"/>
      <c r="CQ59" s="99"/>
      <c r="CR59" s="99"/>
      <c r="CS59" s="99"/>
      <c r="CT59" s="99"/>
      <c r="CU59" s="99"/>
      <c r="CV59" s="99"/>
      <c r="CW59" s="99"/>
      <c r="CX59" s="99"/>
      <c r="CY59" s="99"/>
      <c r="CZ59" s="99"/>
      <c r="DA59" s="99"/>
      <c r="DB59" s="99"/>
    </row>
    <row r="60" spans="1:106" s="95" customFormat="1" ht="14.25" x14ac:dyDescent="0.2">
      <c r="A60" s="93"/>
      <c r="B60" s="93"/>
      <c r="D60" s="96"/>
      <c r="F60" s="97"/>
      <c r="G60" s="97"/>
      <c r="I60" s="98"/>
      <c r="J60" s="98"/>
      <c r="K60" s="98"/>
      <c r="M60" s="97"/>
      <c r="N60" s="97"/>
      <c r="O60" s="98"/>
      <c r="P60" s="98"/>
      <c r="Q60" s="98"/>
      <c r="R60" s="98"/>
      <c r="T60" s="97"/>
      <c r="U60" s="97"/>
      <c r="V60" s="98"/>
      <c r="W60" s="98"/>
      <c r="X60" s="98"/>
      <c r="Y60" s="98"/>
      <c r="AA60" s="97"/>
      <c r="AB60" s="97"/>
      <c r="AC60" s="98"/>
      <c r="AD60" s="98"/>
      <c r="AE60" s="98"/>
      <c r="AF60" s="98"/>
      <c r="AH60" s="97"/>
      <c r="AI60" s="97"/>
      <c r="AJ60" s="98"/>
      <c r="AK60" s="98"/>
      <c r="AL60" s="98"/>
      <c r="AM60" s="98"/>
      <c r="AO60" s="97"/>
      <c r="AP60" s="97"/>
      <c r="AQ60" s="97"/>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c r="CC60" s="99"/>
      <c r="CD60" s="99"/>
      <c r="CE60" s="99"/>
      <c r="CF60" s="99"/>
      <c r="CG60" s="99"/>
      <c r="CH60" s="99"/>
      <c r="CI60" s="99"/>
      <c r="CJ60" s="99"/>
      <c r="CK60" s="99"/>
      <c r="CL60" s="99"/>
      <c r="CM60" s="99"/>
      <c r="CN60" s="99"/>
      <c r="CO60" s="99"/>
      <c r="CP60" s="99"/>
      <c r="CQ60" s="99"/>
      <c r="CR60" s="99"/>
      <c r="CS60" s="99"/>
      <c r="CT60" s="99"/>
      <c r="CU60" s="99"/>
      <c r="CV60" s="99"/>
      <c r="CW60" s="99"/>
      <c r="CX60" s="99"/>
      <c r="CY60" s="99"/>
      <c r="CZ60" s="99"/>
      <c r="DA60" s="99"/>
      <c r="DB60" s="99"/>
    </row>
    <row r="61" spans="1:106" s="95" customFormat="1" ht="14.25" x14ac:dyDescent="0.2">
      <c r="A61" s="92"/>
      <c r="B61" s="92"/>
      <c r="D61" s="96"/>
      <c r="F61" s="97"/>
      <c r="G61" s="97"/>
      <c r="I61" s="98"/>
      <c r="J61" s="98"/>
      <c r="K61" s="98"/>
      <c r="M61" s="97"/>
      <c r="N61" s="97"/>
      <c r="O61" s="98"/>
      <c r="P61" s="98"/>
      <c r="Q61" s="98"/>
      <c r="R61" s="98"/>
      <c r="T61" s="97"/>
      <c r="U61" s="97"/>
      <c r="V61" s="98"/>
      <c r="W61" s="98"/>
      <c r="X61" s="98"/>
      <c r="Y61" s="98"/>
      <c r="AA61" s="97"/>
      <c r="AB61" s="97"/>
      <c r="AC61" s="98"/>
      <c r="AD61" s="98"/>
      <c r="AE61" s="98"/>
      <c r="AF61" s="98"/>
      <c r="AH61" s="97"/>
      <c r="AI61" s="97"/>
      <c r="AJ61" s="98"/>
      <c r="AK61" s="98"/>
      <c r="AL61" s="98"/>
      <c r="AM61" s="98"/>
      <c r="AO61" s="97"/>
      <c r="AP61" s="97"/>
      <c r="AQ61" s="97"/>
      <c r="AR61" s="99"/>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99"/>
      <c r="BR61" s="99"/>
      <c r="BS61" s="99"/>
      <c r="BT61" s="99"/>
      <c r="BU61" s="99"/>
      <c r="BV61" s="99"/>
      <c r="BW61" s="99"/>
      <c r="BX61" s="99"/>
      <c r="BY61" s="99"/>
      <c r="BZ61" s="99"/>
      <c r="CA61" s="99"/>
      <c r="CB61" s="99"/>
      <c r="CC61" s="99"/>
      <c r="CD61" s="99"/>
      <c r="CE61" s="99"/>
      <c r="CF61" s="99"/>
      <c r="CG61" s="99"/>
      <c r="CH61" s="99"/>
      <c r="CI61" s="99"/>
      <c r="CJ61" s="99"/>
      <c r="CK61" s="99"/>
      <c r="CL61" s="99"/>
      <c r="CM61" s="99"/>
      <c r="CN61" s="99"/>
      <c r="CO61" s="99"/>
      <c r="CP61" s="99"/>
      <c r="CQ61" s="99"/>
      <c r="CR61" s="99"/>
      <c r="CS61" s="99"/>
      <c r="CT61" s="99"/>
      <c r="CU61" s="99"/>
      <c r="CV61" s="99"/>
      <c r="CW61" s="99"/>
      <c r="CX61" s="99"/>
      <c r="CY61" s="99"/>
      <c r="CZ61" s="99"/>
      <c r="DA61" s="99"/>
      <c r="DB61" s="99"/>
    </row>
    <row r="62" spans="1:106" s="95" customFormat="1" ht="14.25" x14ac:dyDescent="0.2">
      <c r="A62" s="93"/>
      <c r="B62" s="93"/>
      <c r="D62" s="96"/>
      <c r="F62" s="97"/>
      <c r="G62" s="97"/>
      <c r="H62" s="94"/>
      <c r="I62" s="98"/>
      <c r="J62" s="98"/>
      <c r="K62" s="98"/>
      <c r="M62" s="97"/>
      <c r="N62" s="97"/>
      <c r="O62" s="98"/>
      <c r="P62" s="98"/>
      <c r="Q62" s="98"/>
      <c r="R62" s="98"/>
      <c r="T62" s="97"/>
      <c r="U62" s="97"/>
      <c r="V62" s="98"/>
      <c r="W62" s="98"/>
      <c r="X62" s="98"/>
      <c r="Y62" s="98"/>
      <c r="AA62" s="97"/>
      <c r="AB62" s="97"/>
      <c r="AC62" s="98"/>
      <c r="AD62" s="98"/>
      <c r="AE62" s="98"/>
      <c r="AF62" s="98"/>
      <c r="AH62" s="97"/>
      <c r="AI62" s="97"/>
      <c r="AJ62" s="98"/>
      <c r="AK62" s="98"/>
      <c r="AL62" s="98"/>
      <c r="AM62" s="98"/>
      <c r="AO62" s="97"/>
      <c r="AP62" s="97"/>
      <c r="AQ62" s="97"/>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row>
    <row r="63" spans="1:106" s="95" customFormat="1" ht="14.25" x14ac:dyDescent="0.2">
      <c r="A63" s="93"/>
      <c r="B63" s="93"/>
      <c r="D63" s="96"/>
      <c r="F63" s="97"/>
      <c r="G63" s="97"/>
      <c r="H63" s="94"/>
      <c r="I63" s="98"/>
      <c r="J63" s="98"/>
      <c r="K63" s="98"/>
      <c r="M63" s="97"/>
      <c r="N63" s="97"/>
      <c r="O63" s="98"/>
      <c r="P63" s="98"/>
      <c r="Q63" s="98"/>
      <c r="R63" s="98"/>
      <c r="T63" s="97"/>
      <c r="U63" s="97"/>
      <c r="V63" s="98"/>
      <c r="W63" s="98"/>
      <c r="X63" s="98"/>
      <c r="Y63" s="98"/>
      <c r="AA63" s="97"/>
      <c r="AB63" s="97"/>
      <c r="AC63" s="98"/>
      <c r="AD63" s="98"/>
      <c r="AE63" s="98"/>
      <c r="AF63" s="98"/>
      <c r="AH63" s="97"/>
      <c r="AI63" s="97"/>
      <c r="AJ63" s="98"/>
      <c r="AK63" s="98"/>
      <c r="AL63" s="98"/>
      <c r="AM63" s="98"/>
      <c r="AO63" s="97"/>
      <c r="AP63" s="97"/>
      <c r="AQ63" s="97"/>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row>
    <row r="64" spans="1:106" s="95" customFormat="1" ht="14.25" x14ac:dyDescent="0.2">
      <c r="A64" s="92"/>
      <c r="B64" s="92"/>
      <c r="D64" s="96"/>
      <c r="F64" s="97"/>
      <c r="G64" s="97"/>
      <c r="I64" s="98"/>
      <c r="J64" s="98"/>
      <c r="K64" s="98"/>
      <c r="M64" s="97"/>
      <c r="N64" s="97"/>
      <c r="O64" s="98"/>
      <c r="P64" s="98"/>
      <c r="Q64" s="98"/>
      <c r="R64" s="98"/>
      <c r="T64" s="97"/>
      <c r="U64" s="97"/>
      <c r="V64" s="98"/>
      <c r="W64" s="98"/>
      <c r="X64" s="98"/>
      <c r="Y64" s="98"/>
      <c r="AA64" s="97"/>
      <c r="AB64" s="97"/>
      <c r="AC64" s="98"/>
      <c r="AD64" s="98"/>
      <c r="AE64" s="98"/>
      <c r="AF64" s="98"/>
      <c r="AH64" s="97"/>
      <c r="AI64" s="97"/>
      <c r="AJ64" s="98"/>
      <c r="AK64" s="98"/>
      <c r="AL64" s="98"/>
      <c r="AM64" s="98"/>
      <c r="AO64" s="97"/>
      <c r="AP64" s="97"/>
      <c r="AQ64" s="97"/>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99"/>
      <c r="BR64" s="99"/>
      <c r="BS64" s="99"/>
      <c r="BT64" s="99"/>
      <c r="BU64" s="99"/>
      <c r="BV64" s="99"/>
      <c r="BW64" s="99"/>
      <c r="BX64" s="99"/>
      <c r="BY64" s="99"/>
      <c r="BZ64" s="99"/>
      <c r="CA64" s="99"/>
      <c r="CB64" s="99"/>
      <c r="CC64" s="99"/>
      <c r="CD64" s="99"/>
      <c r="CE64" s="99"/>
      <c r="CF64" s="99"/>
      <c r="CG64" s="99"/>
      <c r="CH64" s="99"/>
      <c r="CI64" s="99"/>
      <c r="CJ64" s="99"/>
      <c r="CK64" s="99"/>
      <c r="CL64" s="99"/>
      <c r="CM64" s="99"/>
      <c r="CN64" s="99"/>
      <c r="CO64" s="99"/>
      <c r="CP64" s="99"/>
      <c r="CQ64" s="99"/>
      <c r="CR64" s="99"/>
      <c r="CS64" s="99"/>
      <c r="CT64" s="99"/>
      <c r="CU64" s="99"/>
      <c r="CV64" s="99"/>
      <c r="CW64" s="99"/>
      <c r="CX64" s="99"/>
      <c r="CY64" s="99"/>
      <c r="CZ64" s="99"/>
      <c r="DA64" s="99"/>
      <c r="DB64" s="99"/>
    </row>
    <row r="65" spans="4:106" s="95" customFormat="1" x14ac:dyDescent="0.2">
      <c r="D65" s="96"/>
      <c r="F65" s="97"/>
      <c r="G65" s="97"/>
      <c r="I65" s="98"/>
      <c r="J65" s="98"/>
      <c r="K65" s="98"/>
      <c r="M65" s="97"/>
      <c r="N65" s="97"/>
      <c r="O65" s="98"/>
      <c r="P65" s="98"/>
      <c r="Q65" s="98"/>
      <c r="R65" s="98"/>
      <c r="T65" s="97"/>
      <c r="U65" s="97"/>
      <c r="V65" s="98"/>
      <c r="W65" s="98"/>
      <c r="X65" s="98"/>
      <c r="Y65" s="98"/>
      <c r="AA65" s="97"/>
      <c r="AB65" s="97"/>
      <c r="AC65" s="98"/>
      <c r="AD65" s="98"/>
      <c r="AE65" s="98"/>
      <c r="AF65" s="98"/>
      <c r="AH65" s="97"/>
      <c r="AI65" s="97"/>
      <c r="AJ65" s="98"/>
      <c r="AK65" s="98"/>
      <c r="AL65" s="98"/>
      <c r="AM65" s="98"/>
      <c r="AO65" s="97"/>
      <c r="AP65" s="97"/>
      <c r="AQ65" s="97"/>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99"/>
      <c r="BR65" s="99"/>
      <c r="BS65" s="99"/>
      <c r="BT65" s="99"/>
      <c r="BU65" s="99"/>
      <c r="BV65" s="99"/>
      <c r="BW65" s="99"/>
      <c r="BX65" s="99"/>
      <c r="BY65" s="99"/>
      <c r="BZ65" s="99"/>
      <c r="CA65" s="99"/>
      <c r="CB65" s="99"/>
      <c r="CC65" s="99"/>
      <c r="CD65" s="99"/>
      <c r="CE65" s="99"/>
      <c r="CF65" s="99"/>
      <c r="CG65" s="99"/>
      <c r="CH65" s="99"/>
      <c r="CI65" s="99"/>
      <c r="CJ65" s="99"/>
      <c r="CK65" s="99"/>
      <c r="CL65" s="99"/>
      <c r="CM65" s="99"/>
      <c r="CN65" s="99"/>
      <c r="CO65" s="99"/>
      <c r="CP65" s="99"/>
      <c r="CQ65" s="99"/>
      <c r="CR65" s="99"/>
      <c r="CS65" s="99"/>
      <c r="CT65" s="99"/>
      <c r="CU65" s="99"/>
      <c r="CV65" s="99"/>
      <c r="CW65" s="99"/>
      <c r="CX65" s="99"/>
      <c r="CY65" s="99"/>
      <c r="CZ65" s="99"/>
      <c r="DA65" s="99"/>
      <c r="DB65" s="99"/>
    </row>
  </sheetData>
  <sheetProtection formatColumns="0" formatRows="0" insertColumns="0" insertRows="0" selectLockedCells="1"/>
  <mergeCells count="38">
    <mergeCell ref="C25:F25"/>
    <mergeCell ref="G25:H25"/>
    <mergeCell ref="I25:O25"/>
    <mergeCell ref="C23:F23"/>
    <mergeCell ref="G23:H23"/>
    <mergeCell ref="I23:O23"/>
    <mergeCell ref="C24:F24"/>
    <mergeCell ref="G24:H24"/>
    <mergeCell ref="I24:O24"/>
    <mergeCell ref="C21:F21"/>
    <mergeCell ref="G21:H21"/>
    <mergeCell ref="I21:O21"/>
    <mergeCell ref="C22:F22"/>
    <mergeCell ref="G22:H22"/>
    <mergeCell ref="I22:O22"/>
    <mergeCell ref="G18:H18"/>
    <mergeCell ref="C19:F19"/>
    <mergeCell ref="G19:H19"/>
    <mergeCell ref="I19:O19"/>
    <mergeCell ref="C20:F20"/>
    <mergeCell ref="G20:H20"/>
    <mergeCell ref="I20:O20"/>
    <mergeCell ref="AO40:AQ40"/>
    <mergeCell ref="AO27:AQ27"/>
    <mergeCell ref="A12:B12"/>
    <mergeCell ref="A14:B14"/>
    <mergeCell ref="F27:K27"/>
    <mergeCell ref="M27:R27"/>
    <mergeCell ref="T27:Y27"/>
    <mergeCell ref="AA27:AF27"/>
    <mergeCell ref="AH27:AM27"/>
    <mergeCell ref="F40:K40"/>
    <mergeCell ref="M40:R40"/>
    <mergeCell ref="T40:Y40"/>
    <mergeCell ref="AA40:AF40"/>
    <mergeCell ref="AH40:AM40"/>
    <mergeCell ref="C18:F18"/>
    <mergeCell ref="I18:O18"/>
  </mergeCells>
  <pageMargins left="0.14000000000000001" right="0.12" top="0.81" bottom="0.54" header="0.5" footer="0.5"/>
  <pageSetup scale="66"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Z246"/>
  <sheetViews>
    <sheetView showZeros="0" tabSelected="1" zoomScale="80" zoomScaleNormal="80" workbookViewId="0">
      <selection activeCell="A88" sqref="A88"/>
    </sheetView>
  </sheetViews>
  <sheetFormatPr defaultRowHeight="12.75" x14ac:dyDescent="0.2"/>
  <cols>
    <col min="1" max="1" width="28.140625" style="39" customWidth="1"/>
    <col min="2" max="2" width="14.42578125" style="39" customWidth="1"/>
    <col min="3" max="3" width="12.7109375" style="39" customWidth="1"/>
    <col min="4" max="4" width="1.28515625" style="39" customWidth="1"/>
    <col min="5" max="5" width="7.140625" style="39" customWidth="1"/>
    <col min="6" max="6" width="13.28515625" style="39" customWidth="1"/>
    <col min="7" max="7" width="1.28515625" style="39" customWidth="1"/>
    <col min="8" max="8" width="7.140625" style="39" customWidth="1"/>
    <col min="9" max="9" width="13.85546875" style="39" customWidth="1"/>
    <col min="10" max="10" width="1.28515625" style="39" customWidth="1"/>
    <col min="11" max="11" width="7.140625" style="39" customWidth="1"/>
    <col min="12" max="12" width="13.7109375" style="39" customWidth="1"/>
    <col min="13" max="13" width="1.28515625" style="39" customWidth="1"/>
    <col min="14" max="14" width="7.140625" style="39" customWidth="1"/>
    <col min="15" max="15" width="13.140625" style="39" customWidth="1"/>
    <col min="16" max="16" width="1.28515625" style="39" customWidth="1"/>
    <col min="17" max="17" width="7.140625" style="39" customWidth="1"/>
    <col min="18" max="18" width="13.28515625" style="39" customWidth="1"/>
    <col min="19" max="19" width="1.28515625" style="39" customWidth="1"/>
    <col min="20" max="20" width="25.140625" style="39" customWidth="1"/>
    <col min="21" max="21" width="108.5703125" style="47" customWidth="1"/>
    <col min="22" max="22" width="17" style="348" bestFit="1" customWidth="1"/>
    <col min="23" max="23" width="9.140625" style="348"/>
    <col min="24" max="24" width="13.5703125" style="348" customWidth="1"/>
    <col min="25" max="59" width="9.140625" style="348"/>
    <col min="60" max="78" width="9.140625" style="57"/>
    <col min="79" max="16384" width="9.140625" style="39"/>
  </cols>
  <sheetData>
    <row r="1" spans="1:104" s="1" customFormat="1" ht="15" x14ac:dyDescent="0.25">
      <c r="A1" s="203" t="s">
        <v>135</v>
      </c>
      <c r="B1" s="204"/>
      <c r="C1" s="204"/>
      <c r="D1" s="205"/>
      <c r="E1" s="204"/>
      <c r="F1" s="206"/>
      <c r="G1" s="206"/>
      <c r="H1" s="207"/>
      <c r="I1" s="207"/>
      <c r="J1" s="207"/>
      <c r="K1" s="207"/>
      <c r="L1" s="204"/>
      <c r="M1" s="206"/>
      <c r="N1" s="206"/>
      <c r="O1" s="207"/>
      <c r="P1" s="207"/>
      <c r="Q1" s="207"/>
      <c r="R1" s="207"/>
      <c r="S1" s="204"/>
      <c r="T1" s="207"/>
      <c r="U1" s="207"/>
      <c r="V1" s="357"/>
      <c r="W1" s="357"/>
      <c r="X1" s="358"/>
      <c r="Y1" s="359"/>
      <c r="Z1" s="359"/>
      <c r="AA1" s="357"/>
      <c r="AB1" s="357"/>
      <c r="AC1" s="357"/>
      <c r="AD1" s="357"/>
      <c r="AE1" s="358"/>
      <c r="AF1" s="359"/>
      <c r="AG1" s="359"/>
      <c r="AH1" s="357"/>
      <c r="AI1" s="357"/>
      <c r="AJ1" s="357"/>
      <c r="AK1" s="357"/>
      <c r="AL1" s="358"/>
      <c r="AM1" s="359"/>
      <c r="AN1" s="359"/>
      <c r="AO1" s="359"/>
      <c r="AP1" s="358"/>
      <c r="AQ1" s="358"/>
      <c r="AR1" s="358"/>
      <c r="AS1" s="358"/>
      <c r="AT1" s="358"/>
      <c r="AU1" s="358"/>
      <c r="AV1" s="358"/>
      <c r="AW1" s="358"/>
      <c r="AX1" s="358"/>
      <c r="AY1" s="358"/>
      <c r="AZ1" s="358"/>
      <c r="BA1" s="358"/>
      <c r="BB1" s="358"/>
      <c r="BC1" s="358"/>
      <c r="BD1" s="358"/>
      <c r="BE1" s="358"/>
      <c r="BF1" s="358"/>
      <c r="BG1" s="358"/>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row>
    <row r="2" spans="1:104" s="1" customFormat="1" ht="15.75" customHeight="1" x14ac:dyDescent="0.2">
      <c r="A2" s="209" t="s">
        <v>136</v>
      </c>
      <c r="B2" s="210"/>
      <c r="C2" s="210"/>
      <c r="D2" s="211"/>
      <c r="E2" s="210"/>
      <c r="F2" s="212"/>
      <c r="G2" s="212"/>
      <c r="H2" s="213"/>
      <c r="I2" s="213"/>
      <c r="J2" s="213"/>
      <c r="K2" s="213"/>
      <c r="L2" s="210"/>
      <c r="M2" s="212"/>
      <c r="N2" s="212"/>
      <c r="O2" s="213"/>
      <c r="P2" s="213"/>
      <c r="Q2" s="213"/>
      <c r="R2" s="213"/>
      <c r="S2" s="210"/>
      <c r="T2" s="213"/>
      <c r="U2" s="213"/>
      <c r="V2" s="357"/>
      <c r="W2" s="357"/>
      <c r="X2" s="358"/>
      <c r="Y2" s="359"/>
      <c r="Z2" s="359"/>
      <c r="AA2" s="357"/>
      <c r="AB2" s="357"/>
      <c r="AC2" s="357"/>
      <c r="AD2" s="357"/>
      <c r="AE2" s="358"/>
      <c r="AF2" s="359"/>
      <c r="AG2" s="359"/>
      <c r="AH2" s="357"/>
      <c r="AI2" s="357"/>
      <c r="AJ2" s="357"/>
      <c r="AK2" s="357"/>
      <c r="AL2" s="358"/>
      <c r="AM2" s="359"/>
      <c r="AN2" s="359"/>
      <c r="AO2" s="359"/>
      <c r="AP2" s="358"/>
      <c r="AQ2" s="358"/>
      <c r="AR2" s="358"/>
      <c r="AS2" s="358"/>
      <c r="AT2" s="358"/>
      <c r="AU2" s="358"/>
      <c r="AV2" s="358"/>
      <c r="AW2" s="358"/>
      <c r="AX2" s="358"/>
      <c r="AY2" s="358"/>
      <c r="AZ2" s="358"/>
      <c r="BA2" s="358"/>
      <c r="BB2" s="358"/>
      <c r="BC2" s="358"/>
      <c r="BD2" s="358"/>
      <c r="BE2" s="358"/>
      <c r="BF2" s="358"/>
      <c r="BG2" s="358"/>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row>
    <row r="3" spans="1:104" s="1" customFormat="1" ht="15.75" customHeight="1" x14ac:dyDescent="0.25">
      <c r="A3" s="209" t="s">
        <v>150</v>
      </c>
      <c r="B3" s="210"/>
      <c r="C3" s="210"/>
      <c r="D3" s="211"/>
      <c r="E3" s="210"/>
      <c r="F3" s="212"/>
      <c r="G3" s="212"/>
      <c r="H3" s="213"/>
      <c r="I3" s="213"/>
      <c r="J3" s="213"/>
      <c r="K3" s="213"/>
      <c r="L3" s="210"/>
      <c r="M3" s="212"/>
      <c r="N3" s="212"/>
      <c r="O3" s="213"/>
      <c r="P3" s="213"/>
      <c r="Q3" s="213"/>
      <c r="R3" s="213"/>
      <c r="S3" s="210"/>
      <c r="T3" s="213"/>
      <c r="U3" s="213"/>
      <c r="V3" s="357"/>
      <c r="W3" s="357"/>
      <c r="X3" s="358"/>
      <c r="Y3" s="359"/>
      <c r="Z3" s="359"/>
      <c r="AA3" s="357"/>
      <c r="AB3" s="357"/>
      <c r="AC3" s="357"/>
      <c r="AD3" s="357"/>
      <c r="AE3" s="358"/>
      <c r="AF3" s="359"/>
      <c r="AG3" s="359"/>
      <c r="AH3" s="357"/>
      <c r="AI3" s="357"/>
      <c r="AJ3" s="357"/>
      <c r="AK3" s="357"/>
      <c r="AL3" s="358"/>
      <c r="AM3" s="359"/>
      <c r="AN3" s="359"/>
      <c r="AO3" s="359"/>
      <c r="AP3" s="358"/>
      <c r="AQ3" s="358"/>
      <c r="AR3" s="358"/>
      <c r="AS3" s="358"/>
      <c r="AT3" s="358"/>
      <c r="AU3" s="358"/>
      <c r="AV3" s="358"/>
      <c r="AW3" s="358"/>
      <c r="AX3" s="358"/>
      <c r="AY3" s="358"/>
      <c r="AZ3" s="358"/>
      <c r="BA3" s="358"/>
      <c r="BB3" s="358"/>
      <c r="BC3" s="358"/>
      <c r="BD3" s="358"/>
      <c r="BE3" s="358"/>
      <c r="BF3" s="358"/>
      <c r="BG3" s="358"/>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row>
    <row r="4" spans="1:104" s="1" customFormat="1" ht="15.75" customHeight="1" x14ac:dyDescent="0.2">
      <c r="A4" s="209" t="s">
        <v>147</v>
      </c>
      <c r="B4" s="210"/>
      <c r="C4" s="210"/>
      <c r="D4" s="211"/>
      <c r="E4" s="210"/>
      <c r="F4" s="212"/>
      <c r="G4" s="212"/>
      <c r="H4" s="213"/>
      <c r="I4" s="213"/>
      <c r="J4" s="213"/>
      <c r="K4" s="213"/>
      <c r="L4" s="210"/>
      <c r="M4" s="212"/>
      <c r="N4" s="212"/>
      <c r="O4" s="213"/>
      <c r="P4" s="213"/>
      <c r="Q4" s="213"/>
      <c r="R4" s="213"/>
      <c r="S4" s="210"/>
      <c r="T4" s="213"/>
      <c r="U4" s="213"/>
      <c r="V4" s="357"/>
      <c r="W4" s="357"/>
      <c r="X4" s="358"/>
      <c r="Y4" s="359"/>
      <c r="Z4" s="359"/>
      <c r="AA4" s="357"/>
      <c r="AB4" s="357"/>
      <c r="AC4" s="357"/>
      <c r="AD4" s="357"/>
      <c r="AE4" s="358"/>
      <c r="AF4" s="359"/>
      <c r="AG4" s="359"/>
      <c r="AH4" s="357"/>
      <c r="AI4" s="357"/>
      <c r="AJ4" s="357"/>
      <c r="AK4" s="357"/>
      <c r="AL4" s="358"/>
      <c r="AM4" s="359"/>
      <c r="AN4" s="359"/>
      <c r="AO4" s="359"/>
      <c r="AP4" s="358"/>
      <c r="AQ4" s="358"/>
      <c r="AR4" s="358"/>
      <c r="AS4" s="358"/>
      <c r="AT4" s="358"/>
      <c r="AU4" s="358"/>
      <c r="AV4" s="358"/>
      <c r="AW4" s="358"/>
      <c r="AX4" s="358"/>
      <c r="AY4" s="358"/>
      <c r="AZ4" s="358"/>
      <c r="BA4" s="358"/>
      <c r="BB4" s="358"/>
      <c r="BC4" s="358"/>
      <c r="BD4" s="358"/>
      <c r="BE4" s="358"/>
      <c r="BF4" s="358"/>
      <c r="BG4" s="358"/>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row>
    <row r="5" spans="1:104" s="1" customFormat="1" ht="15.75" customHeight="1" x14ac:dyDescent="0.2">
      <c r="A5" s="209" t="s">
        <v>148</v>
      </c>
      <c r="B5" s="210"/>
      <c r="C5" s="210"/>
      <c r="D5" s="211"/>
      <c r="E5" s="210"/>
      <c r="F5" s="212"/>
      <c r="G5" s="212"/>
      <c r="H5" s="213"/>
      <c r="I5" s="213"/>
      <c r="J5" s="213"/>
      <c r="K5" s="213"/>
      <c r="L5" s="210"/>
      <c r="M5" s="212"/>
      <c r="N5" s="212"/>
      <c r="O5" s="213"/>
      <c r="P5" s="213"/>
      <c r="Q5" s="213"/>
      <c r="R5" s="213"/>
      <c r="S5" s="210"/>
      <c r="T5" s="213"/>
      <c r="U5" s="213"/>
      <c r="V5" s="357"/>
      <c r="W5" s="357"/>
      <c r="X5" s="358"/>
      <c r="Y5" s="359"/>
      <c r="Z5" s="359"/>
      <c r="AA5" s="357"/>
      <c r="AB5" s="357"/>
      <c r="AC5" s="357"/>
      <c r="AD5" s="357"/>
      <c r="AE5" s="358"/>
      <c r="AF5" s="359"/>
      <c r="AG5" s="359"/>
      <c r="AH5" s="357"/>
      <c r="AI5" s="357"/>
      <c r="AJ5" s="357"/>
      <c r="AK5" s="357"/>
      <c r="AL5" s="358"/>
      <c r="AM5" s="359"/>
      <c r="AN5" s="359"/>
      <c r="AO5" s="359"/>
      <c r="AP5" s="358"/>
      <c r="AQ5" s="358"/>
      <c r="AR5" s="358"/>
      <c r="AS5" s="358"/>
      <c r="AT5" s="358"/>
      <c r="AU5" s="358"/>
      <c r="AV5" s="358"/>
      <c r="AW5" s="358"/>
      <c r="AX5" s="358"/>
      <c r="AY5" s="358"/>
      <c r="AZ5" s="358"/>
      <c r="BA5" s="358"/>
      <c r="BB5" s="358"/>
      <c r="BC5" s="358"/>
      <c r="BD5" s="358"/>
      <c r="BE5" s="358"/>
      <c r="BF5" s="358"/>
      <c r="BG5" s="358"/>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row>
    <row r="6" spans="1:104" s="1" customFormat="1" ht="15.75" customHeight="1" x14ac:dyDescent="0.2">
      <c r="A6" s="209" t="s">
        <v>149</v>
      </c>
      <c r="B6" s="210"/>
      <c r="C6" s="210"/>
      <c r="D6" s="211"/>
      <c r="E6" s="210"/>
      <c r="F6" s="212"/>
      <c r="G6" s="212"/>
      <c r="H6" s="213"/>
      <c r="I6" s="213"/>
      <c r="J6" s="213"/>
      <c r="K6" s="213"/>
      <c r="L6" s="210"/>
      <c r="M6" s="212"/>
      <c r="N6" s="212"/>
      <c r="O6" s="213"/>
      <c r="P6" s="213"/>
      <c r="Q6" s="213"/>
      <c r="R6" s="213"/>
      <c r="S6" s="210"/>
      <c r="T6" s="213"/>
      <c r="U6" s="213"/>
      <c r="V6" s="357"/>
      <c r="W6" s="357"/>
      <c r="X6" s="358"/>
      <c r="Y6" s="359"/>
      <c r="Z6" s="359"/>
      <c r="AA6" s="357"/>
      <c r="AB6" s="357"/>
      <c r="AC6" s="357"/>
      <c r="AD6" s="357"/>
      <c r="AE6" s="358"/>
      <c r="AF6" s="359"/>
      <c r="AG6" s="359"/>
      <c r="AH6" s="357"/>
      <c r="AI6" s="357"/>
      <c r="AJ6" s="357"/>
      <c r="AK6" s="357"/>
      <c r="AL6" s="358"/>
      <c r="AM6" s="359"/>
      <c r="AN6" s="359"/>
      <c r="AO6" s="359"/>
      <c r="AP6" s="358"/>
      <c r="AQ6" s="358"/>
      <c r="AR6" s="358"/>
      <c r="AS6" s="358"/>
      <c r="AT6" s="358"/>
      <c r="AU6" s="358"/>
      <c r="AV6" s="358"/>
      <c r="AW6" s="358"/>
      <c r="AX6" s="358"/>
      <c r="AY6" s="358"/>
      <c r="AZ6" s="358"/>
      <c r="BA6" s="358"/>
      <c r="BB6" s="358"/>
      <c r="BC6" s="358"/>
      <c r="BD6" s="358"/>
      <c r="BE6" s="358"/>
      <c r="BF6" s="358"/>
      <c r="BG6" s="358"/>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row>
    <row r="7" spans="1:104" s="1" customFormat="1" ht="6" customHeight="1" thickBot="1" x14ac:dyDescent="0.25">
      <c r="A7" s="222"/>
      <c r="B7" s="223"/>
      <c r="C7" s="224"/>
      <c r="D7" s="224"/>
      <c r="E7" s="224"/>
      <c r="F7" s="225"/>
      <c r="G7" s="225"/>
      <c r="H7" s="226"/>
      <c r="I7" s="226"/>
      <c r="J7" s="226"/>
      <c r="K7" s="226"/>
      <c r="L7" s="224"/>
      <c r="M7" s="227"/>
      <c r="N7" s="227"/>
      <c r="O7" s="228"/>
      <c r="P7" s="228"/>
      <c r="Q7" s="228"/>
      <c r="R7" s="228"/>
      <c r="S7" s="224"/>
      <c r="T7" s="228"/>
      <c r="U7" s="228"/>
      <c r="V7" s="360"/>
      <c r="W7" s="360"/>
      <c r="X7" s="361"/>
      <c r="Y7" s="362"/>
      <c r="Z7" s="362"/>
      <c r="AA7" s="360"/>
      <c r="AB7" s="360"/>
      <c r="AC7" s="360"/>
      <c r="AD7" s="360"/>
      <c r="AE7" s="361"/>
      <c r="AF7" s="362"/>
      <c r="AG7" s="362"/>
      <c r="AH7" s="360"/>
      <c r="AI7" s="360"/>
      <c r="AJ7" s="360"/>
      <c r="AK7" s="360"/>
      <c r="AL7" s="361"/>
      <c r="AM7" s="362"/>
      <c r="AN7" s="362"/>
      <c r="AO7" s="362"/>
      <c r="AP7" s="358"/>
      <c r="AQ7" s="358"/>
      <c r="AR7" s="358"/>
      <c r="AS7" s="358"/>
      <c r="AT7" s="358"/>
      <c r="AU7" s="358"/>
      <c r="AV7" s="358"/>
      <c r="AW7" s="358"/>
      <c r="AX7" s="358"/>
      <c r="AY7" s="358"/>
      <c r="AZ7" s="358"/>
      <c r="BA7" s="358"/>
      <c r="BB7" s="358"/>
      <c r="BC7" s="358"/>
      <c r="BD7" s="358"/>
      <c r="BE7" s="358"/>
      <c r="BF7" s="358"/>
      <c r="BG7" s="358"/>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row>
    <row r="8" spans="1:104" s="133" customFormat="1" ht="33.75" customHeight="1" x14ac:dyDescent="0.25">
      <c r="A8" s="697" t="s">
        <v>178</v>
      </c>
      <c r="B8" s="698"/>
      <c r="C8" s="699"/>
      <c r="D8" s="104"/>
      <c r="E8" s="687" t="s">
        <v>41</v>
      </c>
      <c r="F8" s="688"/>
      <c r="G8" s="565"/>
      <c r="H8" s="689" t="s">
        <v>42</v>
      </c>
      <c r="I8" s="689"/>
      <c r="J8" s="565"/>
      <c r="K8" s="689" t="s">
        <v>43</v>
      </c>
      <c r="L8" s="689"/>
      <c r="M8" s="565"/>
      <c r="N8" s="687" t="s">
        <v>144</v>
      </c>
      <c r="O8" s="688"/>
      <c r="P8" s="565"/>
      <c r="Q8" s="687" t="s">
        <v>192</v>
      </c>
      <c r="R8" s="688"/>
      <c r="S8" s="565"/>
      <c r="T8" s="365" t="s">
        <v>40</v>
      </c>
      <c r="U8" s="535"/>
      <c r="V8" s="337"/>
      <c r="W8" s="363"/>
      <c r="X8" s="338"/>
      <c r="Y8" s="337"/>
      <c r="Z8" s="337"/>
      <c r="AA8" s="337"/>
      <c r="AB8" s="337"/>
      <c r="AC8" s="337"/>
      <c r="AD8" s="337"/>
      <c r="AE8" s="337"/>
      <c r="AF8" s="337"/>
      <c r="AG8" s="337"/>
      <c r="AH8" s="337"/>
      <c r="AI8" s="337"/>
      <c r="AJ8" s="337"/>
      <c r="AK8" s="337"/>
      <c r="AL8" s="337"/>
      <c r="AM8" s="337"/>
      <c r="AN8" s="337"/>
      <c r="AO8" s="337"/>
      <c r="AP8" s="337"/>
      <c r="AQ8" s="337"/>
      <c r="AR8" s="337"/>
      <c r="AS8" s="337"/>
      <c r="AT8" s="337"/>
      <c r="AU8" s="337"/>
      <c r="AV8" s="337"/>
      <c r="AW8" s="337"/>
      <c r="AX8" s="337"/>
      <c r="AY8" s="337"/>
      <c r="AZ8" s="337"/>
      <c r="BA8" s="337"/>
      <c r="BB8" s="337"/>
      <c r="BC8" s="337"/>
      <c r="BD8" s="337"/>
      <c r="BE8" s="337"/>
      <c r="BF8" s="337"/>
      <c r="BG8" s="337"/>
    </row>
    <row r="9" spans="1:104" s="36" customFormat="1" ht="14.25" x14ac:dyDescent="0.2">
      <c r="A9" s="690" t="s">
        <v>44</v>
      </c>
      <c r="B9" s="691"/>
      <c r="C9" s="692"/>
      <c r="D9" s="104"/>
      <c r="E9" s="696" t="s">
        <v>0</v>
      </c>
      <c r="F9" s="692"/>
      <c r="G9" s="104"/>
      <c r="H9" s="696" t="s">
        <v>1</v>
      </c>
      <c r="I9" s="692"/>
      <c r="J9" s="104"/>
      <c r="K9" s="696" t="s">
        <v>2</v>
      </c>
      <c r="L9" s="692"/>
      <c r="M9" s="104"/>
      <c r="N9" s="696" t="s">
        <v>3</v>
      </c>
      <c r="O9" s="692"/>
      <c r="P9" s="104"/>
      <c r="Q9" s="696" t="s">
        <v>4</v>
      </c>
      <c r="R9" s="692"/>
      <c r="S9" s="104"/>
      <c r="T9" s="679" t="s">
        <v>5</v>
      </c>
      <c r="U9" s="700" t="s">
        <v>35</v>
      </c>
      <c r="V9" s="339"/>
      <c r="W9" s="339"/>
      <c r="X9" s="339"/>
      <c r="Y9" s="339"/>
      <c r="Z9" s="339"/>
      <c r="AA9" s="339"/>
      <c r="AB9" s="339"/>
      <c r="AC9" s="339"/>
      <c r="AD9" s="339"/>
      <c r="AE9" s="339"/>
      <c r="AF9" s="339"/>
      <c r="AG9" s="339"/>
      <c r="AH9" s="339"/>
      <c r="AI9" s="339"/>
      <c r="AJ9" s="339"/>
      <c r="AK9" s="339"/>
      <c r="AL9" s="339"/>
      <c r="AM9" s="339"/>
      <c r="AN9" s="339"/>
      <c r="AO9" s="339"/>
      <c r="AP9" s="339"/>
      <c r="AQ9" s="339"/>
      <c r="AR9" s="339"/>
      <c r="AS9" s="339"/>
      <c r="AT9" s="339"/>
      <c r="AU9" s="339"/>
      <c r="AV9" s="339"/>
      <c r="AW9" s="339"/>
      <c r="AX9" s="339"/>
      <c r="AY9" s="339"/>
      <c r="AZ9" s="339"/>
      <c r="BA9" s="339"/>
      <c r="BB9" s="339"/>
      <c r="BC9" s="339"/>
      <c r="BD9" s="339"/>
      <c r="BE9" s="339"/>
      <c r="BF9" s="339"/>
      <c r="BG9" s="339"/>
      <c r="BH9" s="113"/>
      <c r="BI9" s="113"/>
      <c r="BJ9" s="113"/>
      <c r="BK9" s="113"/>
      <c r="BL9" s="113"/>
      <c r="BM9" s="113"/>
      <c r="BN9" s="113"/>
      <c r="BO9" s="113"/>
      <c r="BP9" s="113"/>
      <c r="BQ9" s="113"/>
      <c r="BR9" s="113"/>
      <c r="BS9" s="113"/>
      <c r="BT9" s="113"/>
      <c r="BU9" s="113"/>
      <c r="BV9" s="113"/>
      <c r="BW9" s="113"/>
      <c r="BX9" s="113"/>
      <c r="BY9" s="113"/>
      <c r="BZ9" s="113"/>
    </row>
    <row r="10" spans="1:104" s="36" customFormat="1" ht="14.25" x14ac:dyDescent="0.2">
      <c r="A10" s="693"/>
      <c r="B10" s="694"/>
      <c r="C10" s="695"/>
      <c r="D10" s="104"/>
      <c r="E10" s="703" t="s">
        <v>32</v>
      </c>
      <c r="F10" s="695"/>
      <c r="G10" s="104"/>
      <c r="H10" s="703" t="s">
        <v>32</v>
      </c>
      <c r="I10" s="695"/>
      <c r="J10" s="104"/>
      <c r="K10" s="703" t="s">
        <v>32</v>
      </c>
      <c r="L10" s="695"/>
      <c r="M10" s="104"/>
      <c r="N10" s="703" t="s">
        <v>32</v>
      </c>
      <c r="O10" s="695"/>
      <c r="P10" s="104"/>
      <c r="Q10" s="703" t="s">
        <v>32</v>
      </c>
      <c r="R10" s="695"/>
      <c r="S10" s="104"/>
      <c r="T10" s="680"/>
      <c r="U10" s="701"/>
      <c r="V10" s="339"/>
      <c r="W10" s="339"/>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39"/>
      <c r="BC10" s="339"/>
      <c r="BD10" s="339"/>
      <c r="BE10" s="339"/>
      <c r="BF10" s="339"/>
      <c r="BG10" s="339"/>
      <c r="BH10" s="113"/>
      <c r="BI10" s="113"/>
      <c r="BJ10" s="113"/>
      <c r="BK10" s="113"/>
      <c r="BL10" s="113"/>
      <c r="BM10" s="113"/>
      <c r="BN10" s="113"/>
      <c r="BO10" s="113"/>
      <c r="BP10" s="113"/>
      <c r="BQ10" s="113"/>
      <c r="BR10" s="113"/>
      <c r="BS10" s="113"/>
      <c r="BT10" s="113"/>
      <c r="BU10" s="113"/>
      <c r="BV10" s="113"/>
      <c r="BW10" s="113"/>
      <c r="BX10" s="113"/>
      <c r="BY10" s="113"/>
      <c r="BZ10" s="113"/>
    </row>
    <row r="11" spans="1:104" s="37" customFormat="1" ht="42" customHeight="1" x14ac:dyDescent="0.2">
      <c r="A11" s="325" t="s">
        <v>34</v>
      </c>
      <c r="B11" s="51" t="s">
        <v>197</v>
      </c>
      <c r="C11" s="51" t="s">
        <v>56</v>
      </c>
      <c r="D11" s="50"/>
      <c r="E11" s="51" t="s">
        <v>16</v>
      </c>
      <c r="F11" s="51" t="s">
        <v>30</v>
      </c>
      <c r="G11" s="104"/>
      <c r="H11" s="100" t="s">
        <v>16</v>
      </c>
      <c r="I11" s="100" t="s">
        <v>31</v>
      </c>
      <c r="J11" s="104"/>
      <c r="K11" s="100" t="s">
        <v>16</v>
      </c>
      <c r="L11" s="100" t="s">
        <v>27</v>
      </c>
      <c r="M11" s="104"/>
      <c r="N11" s="100" t="s">
        <v>16</v>
      </c>
      <c r="O11" s="100" t="s">
        <v>28</v>
      </c>
      <c r="P11" s="104"/>
      <c r="Q11" s="100" t="s">
        <v>16</v>
      </c>
      <c r="R11" s="100" t="s">
        <v>29</v>
      </c>
      <c r="S11" s="104"/>
      <c r="T11" s="681"/>
      <c r="U11" s="702"/>
      <c r="V11" s="340"/>
      <c r="W11" s="340"/>
      <c r="X11" s="340"/>
      <c r="Y11" s="340"/>
      <c r="Z11" s="340"/>
      <c r="AA11" s="340"/>
      <c r="AB11" s="340"/>
      <c r="AC11" s="340"/>
      <c r="AD11" s="340"/>
      <c r="AE11" s="340"/>
      <c r="AF11" s="340"/>
      <c r="AG11" s="340"/>
      <c r="AH11" s="340"/>
      <c r="AI11" s="340"/>
      <c r="AJ11" s="340"/>
      <c r="AK11" s="340"/>
      <c r="AL11" s="340"/>
      <c r="AM11" s="340"/>
      <c r="AN11" s="340"/>
      <c r="AO11" s="340"/>
      <c r="AP11" s="340"/>
      <c r="AQ11" s="340"/>
      <c r="AR11" s="340"/>
      <c r="AS11" s="340"/>
      <c r="AT11" s="340"/>
      <c r="AU11" s="340"/>
      <c r="AV11" s="340"/>
      <c r="AW11" s="340"/>
      <c r="AX11" s="340"/>
      <c r="AY11" s="340"/>
      <c r="AZ11" s="340"/>
      <c r="BA11" s="340"/>
      <c r="BB11" s="340"/>
      <c r="BC11" s="340"/>
      <c r="BD11" s="340"/>
      <c r="BE11" s="340"/>
      <c r="BF11" s="340"/>
      <c r="BG11" s="340"/>
      <c r="BH11" s="118"/>
      <c r="BI11" s="118"/>
      <c r="BJ11" s="118"/>
      <c r="BK11" s="118"/>
      <c r="BL11" s="118"/>
      <c r="BM11" s="118"/>
      <c r="BN11" s="118"/>
      <c r="BO11" s="118"/>
      <c r="BP11" s="118"/>
      <c r="BQ11" s="118"/>
      <c r="BR11" s="118"/>
      <c r="BS11" s="118"/>
      <c r="BT11" s="118"/>
      <c r="BU11" s="118"/>
      <c r="BV11" s="118"/>
      <c r="BW11" s="118"/>
      <c r="BX11" s="118"/>
      <c r="BY11" s="118"/>
      <c r="BZ11" s="118"/>
    </row>
    <row r="12" spans="1:104" s="36" customFormat="1" ht="15" x14ac:dyDescent="0.2">
      <c r="A12" s="366" t="str">
        <f>'Salary Overview '!A29</f>
        <v>PI</v>
      </c>
      <c r="B12" s="76">
        <f>'Salary Overview '!D29</f>
        <v>253510</v>
      </c>
      <c r="C12" s="276" t="str">
        <f>IFERROR((12*(E12+H12+K12+N12+Q12) / ((E12&lt;&gt;0)+(H12&lt;&gt;0)+(K12&lt;&gt;0)+(N12&lt;&gt;0)+(Q12&lt;&gt;0))),"-")</f>
        <v>-</v>
      </c>
      <c r="D12" s="50"/>
      <c r="E12" s="202"/>
      <c r="F12" s="520">
        <f>'Salary Overview '!J29</f>
        <v>0</v>
      </c>
      <c r="G12" s="104"/>
      <c r="H12" s="202"/>
      <c r="I12" s="520">
        <f>'Salary Overview '!Q29</f>
        <v>0</v>
      </c>
      <c r="J12" s="104"/>
      <c r="K12" s="202"/>
      <c r="L12" s="520">
        <f>'Salary Overview '!X29</f>
        <v>0</v>
      </c>
      <c r="M12" s="104"/>
      <c r="N12" s="202"/>
      <c r="O12" s="520">
        <f>'Salary Overview '!AE29</f>
        <v>0</v>
      </c>
      <c r="P12" s="104"/>
      <c r="Q12" s="202"/>
      <c r="R12" s="520">
        <f>'Salary Overview '!AL29</f>
        <v>0</v>
      </c>
      <c r="S12" s="104"/>
      <c r="T12" s="236">
        <f t="shared" ref="T12:T19" si="0">SUM(F12+I12+L12+O12+R12)</f>
        <v>0</v>
      </c>
      <c r="U12" s="334"/>
      <c r="V12" s="339"/>
      <c r="W12" s="339"/>
      <c r="X12" s="340"/>
      <c r="Y12" s="340"/>
      <c r="Z12" s="340"/>
      <c r="AA12" s="340"/>
      <c r="AB12" s="340"/>
      <c r="AC12" s="339"/>
      <c r="AD12" s="339"/>
      <c r="AE12" s="339"/>
      <c r="AF12" s="339"/>
      <c r="AG12" s="339"/>
      <c r="AH12" s="339"/>
      <c r="AI12" s="339"/>
      <c r="AJ12" s="339"/>
      <c r="AK12" s="339"/>
      <c r="AL12" s="339"/>
      <c r="AM12" s="339"/>
      <c r="AN12" s="339"/>
      <c r="AO12" s="339"/>
      <c r="AP12" s="339"/>
      <c r="AQ12" s="339"/>
      <c r="AR12" s="339"/>
      <c r="AS12" s="339"/>
      <c r="AT12" s="339"/>
      <c r="AU12" s="339"/>
      <c r="AV12" s="339"/>
      <c r="AW12" s="339"/>
      <c r="AX12" s="339"/>
      <c r="AY12" s="339"/>
      <c r="AZ12" s="339"/>
      <c r="BA12" s="339"/>
      <c r="BB12" s="339"/>
      <c r="BC12" s="339"/>
      <c r="BD12" s="339"/>
      <c r="BE12" s="339"/>
      <c r="BF12" s="339"/>
      <c r="BG12" s="339"/>
      <c r="BH12" s="46"/>
      <c r="BI12" s="46"/>
      <c r="BJ12" s="46"/>
      <c r="BK12" s="46"/>
      <c r="BL12" s="46"/>
      <c r="BM12" s="46"/>
      <c r="BN12" s="46"/>
      <c r="BO12" s="46"/>
      <c r="BP12" s="46"/>
      <c r="BQ12" s="46"/>
      <c r="BR12" s="46"/>
      <c r="BS12" s="46"/>
      <c r="BT12" s="46"/>
      <c r="BU12" s="46"/>
      <c r="BV12" s="46"/>
      <c r="BW12" s="46"/>
      <c r="BX12" s="46"/>
      <c r="BY12" s="46"/>
      <c r="BZ12" s="46"/>
    </row>
    <row r="13" spans="1:104" s="36" customFormat="1" ht="15" x14ac:dyDescent="0.2">
      <c r="A13" s="366" t="str">
        <f>'Salary Overview '!A30</f>
        <v>-</v>
      </c>
      <c r="B13" s="76">
        <f>'Salary Overview '!D30</f>
        <v>0</v>
      </c>
      <c r="C13" s="276" t="str">
        <f>IFERROR((12*(E13+H13+K13+N13+Q13) / ((E13&lt;&gt;0)+(H13&lt;&gt;0)+(K13&lt;&gt;0)+(N13&lt;&gt;0)+(Q13&lt;&gt;0))),"-")</f>
        <v>-</v>
      </c>
      <c r="D13" s="50"/>
      <c r="E13" s="202"/>
      <c r="F13" s="520">
        <f>'Salary Overview '!J30</f>
        <v>0</v>
      </c>
      <c r="G13" s="104"/>
      <c r="H13" s="202"/>
      <c r="I13" s="520">
        <f>'Salary Overview '!Q30</f>
        <v>0</v>
      </c>
      <c r="J13" s="104"/>
      <c r="K13" s="202"/>
      <c r="L13" s="520">
        <f>'Salary Overview '!X30</f>
        <v>0</v>
      </c>
      <c r="M13" s="104"/>
      <c r="N13" s="202"/>
      <c r="O13" s="520">
        <f>'Salary Overview '!AE30</f>
        <v>0</v>
      </c>
      <c r="P13" s="104"/>
      <c r="Q13" s="202"/>
      <c r="R13" s="520">
        <f>'Salary Overview '!AL30</f>
        <v>0</v>
      </c>
      <c r="S13" s="104"/>
      <c r="T13" s="236">
        <f t="shared" si="0"/>
        <v>0</v>
      </c>
      <c r="U13" s="334"/>
      <c r="V13" s="339"/>
      <c r="W13" s="339"/>
      <c r="X13" s="340"/>
      <c r="Y13" s="340"/>
      <c r="Z13" s="340"/>
      <c r="AA13" s="340"/>
      <c r="AB13" s="340"/>
      <c r="AC13" s="339"/>
      <c r="AD13" s="339"/>
      <c r="AE13" s="339"/>
      <c r="AF13" s="339"/>
      <c r="AG13" s="339"/>
      <c r="AH13" s="339"/>
      <c r="AI13" s="339"/>
      <c r="AJ13" s="339"/>
      <c r="AK13" s="339"/>
      <c r="AL13" s="339"/>
      <c r="AM13" s="339"/>
      <c r="AN13" s="339"/>
      <c r="AO13" s="339"/>
      <c r="AP13" s="339"/>
      <c r="AQ13" s="339"/>
      <c r="AR13" s="339"/>
      <c r="AS13" s="339"/>
      <c r="AT13" s="339"/>
      <c r="AU13" s="339"/>
      <c r="AV13" s="339"/>
      <c r="AW13" s="339"/>
      <c r="AX13" s="339"/>
      <c r="AY13" s="339"/>
      <c r="AZ13" s="339"/>
      <c r="BA13" s="339"/>
      <c r="BB13" s="339"/>
      <c r="BC13" s="339"/>
      <c r="BD13" s="339"/>
      <c r="BE13" s="339"/>
      <c r="BF13" s="339"/>
      <c r="BG13" s="339"/>
      <c r="BH13" s="46"/>
      <c r="BI13" s="46"/>
      <c r="BJ13" s="46"/>
      <c r="BK13" s="46"/>
      <c r="BL13" s="46"/>
      <c r="BM13" s="46"/>
      <c r="BN13" s="46"/>
      <c r="BO13" s="46"/>
      <c r="BP13" s="46"/>
      <c r="BQ13" s="46"/>
      <c r="BR13" s="46"/>
      <c r="BS13" s="46"/>
      <c r="BT13" s="46"/>
      <c r="BU13" s="46"/>
      <c r="BV13" s="46"/>
      <c r="BW13" s="46"/>
      <c r="BX13" s="46"/>
      <c r="BY13" s="46"/>
      <c r="BZ13" s="46"/>
    </row>
    <row r="14" spans="1:104" s="36" customFormat="1" ht="15" x14ac:dyDescent="0.2">
      <c r="A14" s="366" t="str">
        <f>'Salary Overview '!A31</f>
        <v>-</v>
      </c>
      <c r="B14" s="76">
        <f>'Salary Overview '!D31</f>
        <v>0</v>
      </c>
      <c r="C14" s="276" t="str">
        <f t="shared" ref="C14:C19" si="1">IFERROR((12*(E14+H14+K14+N14+Q14) / ((E14&lt;&gt;0)+(H14&lt;&gt;0)+(K14&lt;&gt;0)+(N14&lt;&gt;0)+(Q14&lt;&gt;0))),"-")</f>
        <v>-</v>
      </c>
      <c r="D14" s="50"/>
      <c r="E14" s="202"/>
      <c r="F14" s="520">
        <f>'Salary Overview '!J31</f>
        <v>0</v>
      </c>
      <c r="G14" s="104"/>
      <c r="H14" s="202"/>
      <c r="I14" s="520">
        <f>'Salary Overview '!Q31</f>
        <v>0</v>
      </c>
      <c r="J14" s="104"/>
      <c r="K14" s="202"/>
      <c r="L14" s="520">
        <f>'Salary Overview '!X31</f>
        <v>0</v>
      </c>
      <c r="M14" s="104"/>
      <c r="N14" s="202"/>
      <c r="O14" s="520">
        <f>'Salary Overview '!AE31</f>
        <v>0</v>
      </c>
      <c r="P14" s="104"/>
      <c r="Q14" s="202"/>
      <c r="R14" s="520">
        <f>'Salary Overview '!AL31</f>
        <v>0</v>
      </c>
      <c r="S14" s="104"/>
      <c r="T14" s="236">
        <f t="shared" si="0"/>
        <v>0</v>
      </c>
      <c r="U14" s="334"/>
      <c r="V14" s="339"/>
      <c r="W14" s="339"/>
      <c r="X14" s="340"/>
      <c r="Y14" s="340"/>
      <c r="Z14" s="340"/>
      <c r="AA14" s="340"/>
      <c r="AB14" s="340"/>
      <c r="AC14" s="339"/>
      <c r="AD14" s="339"/>
      <c r="AE14" s="339"/>
      <c r="AF14" s="339"/>
      <c r="AG14" s="339"/>
      <c r="AH14" s="339"/>
      <c r="AI14" s="339"/>
      <c r="AJ14" s="339"/>
      <c r="AK14" s="339"/>
      <c r="AL14" s="339"/>
      <c r="AM14" s="339"/>
      <c r="AN14" s="339"/>
      <c r="AO14" s="339"/>
      <c r="AP14" s="339"/>
      <c r="AQ14" s="339"/>
      <c r="AR14" s="339"/>
      <c r="AS14" s="339"/>
      <c r="AT14" s="339"/>
      <c r="AU14" s="339"/>
      <c r="AV14" s="339"/>
      <c r="AW14" s="339"/>
      <c r="AX14" s="339"/>
      <c r="AY14" s="339"/>
      <c r="AZ14" s="339"/>
      <c r="BA14" s="339"/>
      <c r="BB14" s="339"/>
      <c r="BC14" s="339"/>
      <c r="BD14" s="339"/>
      <c r="BE14" s="339"/>
      <c r="BF14" s="339"/>
      <c r="BG14" s="339"/>
      <c r="BH14" s="46"/>
      <c r="BI14" s="46"/>
      <c r="BJ14" s="46"/>
      <c r="BK14" s="46"/>
      <c r="BL14" s="46"/>
      <c r="BM14" s="46"/>
      <c r="BN14" s="46"/>
      <c r="BO14" s="46"/>
      <c r="BP14" s="46"/>
      <c r="BQ14" s="46"/>
      <c r="BR14" s="46"/>
      <c r="BS14" s="46"/>
      <c r="BT14" s="46"/>
      <c r="BU14" s="46"/>
      <c r="BV14" s="46"/>
      <c r="BW14" s="46"/>
      <c r="BX14" s="46"/>
      <c r="BY14" s="46"/>
      <c r="BZ14" s="46"/>
    </row>
    <row r="15" spans="1:104" s="36" customFormat="1" ht="15" x14ac:dyDescent="0.2">
      <c r="A15" s="366" t="str">
        <f>'Salary Overview '!A32</f>
        <v>-</v>
      </c>
      <c r="B15" s="76">
        <f>'Salary Overview '!D32</f>
        <v>0</v>
      </c>
      <c r="C15" s="276" t="str">
        <f t="shared" si="1"/>
        <v>-</v>
      </c>
      <c r="D15" s="50"/>
      <c r="E15" s="202"/>
      <c r="F15" s="520">
        <f>'Salary Overview '!J32</f>
        <v>0</v>
      </c>
      <c r="G15" s="104"/>
      <c r="H15" s="202"/>
      <c r="I15" s="520">
        <f>'Salary Overview '!Q32</f>
        <v>0</v>
      </c>
      <c r="J15" s="104"/>
      <c r="K15" s="202"/>
      <c r="L15" s="520">
        <f>'Salary Overview '!X32</f>
        <v>0</v>
      </c>
      <c r="M15" s="104"/>
      <c r="N15" s="202"/>
      <c r="O15" s="520">
        <f>'Salary Overview '!AE32</f>
        <v>0</v>
      </c>
      <c r="P15" s="104"/>
      <c r="Q15" s="202"/>
      <c r="R15" s="520">
        <f>'Salary Overview '!AL32</f>
        <v>0</v>
      </c>
      <c r="S15" s="104"/>
      <c r="T15" s="236">
        <f t="shared" si="0"/>
        <v>0</v>
      </c>
      <c r="U15" s="334"/>
      <c r="V15" s="339"/>
      <c r="W15" s="339"/>
      <c r="X15" s="340"/>
      <c r="Y15" s="340"/>
      <c r="Z15" s="340"/>
      <c r="AA15" s="340"/>
      <c r="AB15" s="340"/>
      <c r="AC15" s="339"/>
      <c r="AD15" s="339"/>
      <c r="AE15" s="339"/>
      <c r="AF15" s="339"/>
      <c r="AG15" s="339"/>
      <c r="AH15" s="339"/>
      <c r="AI15" s="339"/>
      <c r="AJ15" s="339"/>
      <c r="AK15" s="339"/>
      <c r="AL15" s="339"/>
      <c r="AM15" s="339"/>
      <c r="AN15" s="339"/>
      <c r="AO15" s="339"/>
      <c r="AP15" s="339"/>
      <c r="AQ15" s="339"/>
      <c r="AR15" s="339"/>
      <c r="AS15" s="339"/>
      <c r="AT15" s="339"/>
      <c r="AU15" s="339"/>
      <c r="AV15" s="339"/>
      <c r="AW15" s="339"/>
      <c r="AX15" s="339"/>
      <c r="AY15" s="339"/>
      <c r="AZ15" s="339"/>
      <c r="BA15" s="339"/>
      <c r="BB15" s="339"/>
      <c r="BC15" s="339"/>
      <c r="BD15" s="339"/>
      <c r="BE15" s="339"/>
      <c r="BF15" s="339"/>
      <c r="BG15" s="339"/>
      <c r="BH15" s="46"/>
      <c r="BI15" s="46"/>
      <c r="BJ15" s="46"/>
      <c r="BK15" s="46"/>
      <c r="BL15" s="46"/>
      <c r="BM15" s="46"/>
      <c r="BN15" s="46"/>
      <c r="BO15" s="46"/>
      <c r="BP15" s="46"/>
      <c r="BQ15" s="46"/>
      <c r="BR15" s="46"/>
      <c r="BS15" s="46"/>
      <c r="BT15" s="46"/>
      <c r="BU15" s="46"/>
      <c r="BV15" s="46"/>
      <c r="BW15" s="46"/>
      <c r="BX15" s="46"/>
      <c r="BY15" s="46"/>
      <c r="BZ15" s="46"/>
    </row>
    <row r="16" spans="1:104" s="36" customFormat="1" ht="15" x14ac:dyDescent="0.2">
      <c r="A16" s="366" t="str">
        <f>'Salary Overview '!A33</f>
        <v>-</v>
      </c>
      <c r="B16" s="76">
        <f>'Salary Overview '!D33</f>
        <v>0</v>
      </c>
      <c r="C16" s="276" t="str">
        <f t="shared" si="1"/>
        <v>-</v>
      </c>
      <c r="D16" s="50"/>
      <c r="E16" s="202"/>
      <c r="F16" s="520">
        <f>'Salary Overview '!J33</f>
        <v>0</v>
      </c>
      <c r="G16" s="104"/>
      <c r="H16" s="202"/>
      <c r="I16" s="520">
        <f>'Salary Overview '!Q33</f>
        <v>0</v>
      </c>
      <c r="J16" s="104"/>
      <c r="K16" s="202"/>
      <c r="L16" s="520">
        <f>'Salary Overview '!X33</f>
        <v>0</v>
      </c>
      <c r="M16" s="104"/>
      <c r="N16" s="202"/>
      <c r="O16" s="520">
        <f>'Salary Overview '!AE33</f>
        <v>0</v>
      </c>
      <c r="P16" s="104"/>
      <c r="Q16" s="202"/>
      <c r="R16" s="520">
        <f>'Salary Overview '!AL33</f>
        <v>0</v>
      </c>
      <c r="S16" s="104"/>
      <c r="T16" s="236">
        <f t="shared" si="0"/>
        <v>0</v>
      </c>
      <c r="U16" s="334"/>
      <c r="V16" s="339"/>
      <c r="W16" s="339"/>
      <c r="X16" s="340"/>
      <c r="Y16" s="340"/>
      <c r="Z16" s="340"/>
      <c r="AA16" s="340"/>
      <c r="AB16" s="340"/>
      <c r="AC16" s="339"/>
      <c r="AD16" s="339"/>
      <c r="AE16" s="339"/>
      <c r="AF16" s="339"/>
      <c r="AG16" s="339"/>
      <c r="AH16" s="339"/>
      <c r="AI16" s="339"/>
      <c r="AJ16" s="339"/>
      <c r="AK16" s="339"/>
      <c r="AL16" s="339"/>
      <c r="AM16" s="339"/>
      <c r="AN16" s="339"/>
      <c r="AO16" s="339"/>
      <c r="AP16" s="339"/>
      <c r="AQ16" s="339"/>
      <c r="AR16" s="339"/>
      <c r="AS16" s="339"/>
      <c r="AT16" s="339"/>
      <c r="AU16" s="339"/>
      <c r="AV16" s="339"/>
      <c r="AW16" s="339"/>
      <c r="AX16" s="339"/>
      <c r="AY16" s="339"/>
      <c r="AZ16" s="339"/>
      <c r="BA16" s="339"/>
      <c r="BB16" s="339"/>
      <c r="BC16" s="339"/>
      <c r="BD16" s="339"/>
      <c r="BE16" s="339"/>
      <c r="BF16" s="339"/>
      <c r="BG16" s="339"/>
      <c r="BH16" s="46"/>
      <c r="BI16" s="46"/>
      <c r="BJ16" s="46"/>
      <c r="BK16" s="46"/>
      <c r="BL16" s="46"/>
      <c r="BM16" s="46"/>
      <c r="BN16" s="46"/>
      <c r="BO16" s="46"/>
      <c r="BP16" s="46"/>
      <c r="BQ16" s="46"/>
      <c r="BR16" s="46"/>
      <c r="BS16" s="46"/>
      <c r="BT16" s="46"/>
      <c r="BU16" s="46"/>
      <c r="BV16" s="46"/>
      <c r="BW16" s="46"/>
      <c r="BX16" s="46"/>
      <c r="BY16" s="46"/>
      <c r="BZ16" s="46"/>
    </row>
    <row r="17" spans="1:78" s="36" customFormat="1" ht="15" x14ac:dyDescent="0.2">
      <c r="A17" s="366" t="str">
        <f>'Salary Overview '!A34</f>
        <v>-</v>
      </c>
      <c r="B17" s="76">
        <f>'Salary Overview '!D34</f>
        <v>0</v>
      </c>
      <c r="C17" s="276" t="str">
        <f t="shared" si="1"/>
        <v>-</v>
      </c>
      <c r="D17" s="50"/>
      <c r="E17" s="202"/>
      <c r="F17" s="520">
        <f>'Salary Overview '!J34</f>
        <v>0</v>
      </c>
      <c r="G17" s="104"/>
      <c r="H17" s="202"/>
      <c r="I17" s="520">
        <f>'Salary Overview '!Q34</f>
        <v>0</v>
      </c>
      <c r="J17" s="104"/>
      <c r="K17" s="202"/>
      <c r="L17" s="520">
        <f>'Salary Overview '!X34</f>
        <v>0</v>
      </c>
      <c r="M17" s="104"/>
      <c r="N17" s="202"/>
      <c r="O17" s="520">
        <f>'Salary Overview '!AE34</f>
        <v>0</v>
      </c>
      <c r="P17" s="104"/>
      <c r="Q17" s="202"/>
      <c r="R17" s="520">
        <f>'Salary Overview '!AL34</f>
        <v>0</v>
      </c>
      <c r="S17" s="104"/>
      <c r="T17" s="236">
        <f t="shared" si="0"/>
        <v>0</v>
      </c>
      <c r="U17" s="334"/>
      <c r="V17" s="339"/>
      <c r="W17" s="339"/>
      <c r="X17" s="340"/>
      <c r="Y17" s="340"/>
      <c r="Z17" s="340"/>
      <c r="AA17" s="340"/>
      <c r="AB17" s="340"/>
      <c r="AC17" s="339"/>
      <c r="AD17" s="339"/>
      <c r="AE17" s="339"/>
      <c r="AF17" s="339"/>
      <c r="AG17" s="339"/>
      <c r="AH17" s="339"/>
      <c r="AI17" s="339"/>
      <c r="AJ17" s="339"/>
      <c r="AK17" s="339"/>
      <c r="AL17" s="339"/>
      <c r="AM17" s="339"/>
      <c r="AN17" s="339"/>
      <c r="AO17" s="339"/>
      <c r="AP17" s="339"/>
      <c r="AQ17" s="339"/>
      <c r="AR17" s="339"/>
      <c r="AS17" s="339"/>
      <c r="AT17" s="339"/>
      <c r="AU17" s="339"/>
      <c r="AV17" s="339"/>
      <c r="AW17" s="339"/>
      <c r="AX17" s="339"/>
      <c r="AY17" s="339"/>
      <c r="AZ17" s="339"/>
      <c r="BA17" s="339"/>
      <c r="BB17" s="339"/>
      <c r="BC17" s="339"/>
      <c r="BD17" s="339"/>
      <c r="BE17" s="339"/>
      <c r="BF17" s="339"/>
      <c r="BG17" s="339"/>
      <c r="BH17" s="46"/>
      <c r="BI17" s="46"/>
      <c r="BJ17" s="46"/>
      <c r="BK17" s="46"/>
      <c r="BL17" s="46"/>
      <c r="BM17" s="46"/>
      <c r="BN17" s="46"/>
      <c r="BO17" s="46"/>
      <c r="BP17" s="46"/>
      <c r="BQ17" s="46"/>
      <c r="BR17" s="46"/>
      <c r="BS17" s="46"/>
      <c r="BT17" s="46"/>
      <c r="BU17" s="46"/>
      <c r="BV17" s="46"/>
      <c r="BW17" s="46"/>
      <c r="BX17" s="46"/>
      <c r="BY17" s="46"/>
      <c r="BZ17" s="46"/>
    </row>
    <row r="18" spans="1:78" s="36" customFormat="1" ht="15" x14ac:dyDescent="0.2">
      <c r="A18" s="366" t="str">
        <f>'Salary Overview '!A35</f>
        <v>-</v>
      </c>
      <c r="B18" s="76">
        <f>'Salary Overview '!D35</f>
        <v>0</v>
      </c>
      <c r="C18" s="276" t="str">
        <f t="shared" si="1"/>
        <v>-</v>
      </c>
      <c r="D18" s="50"/>
      <c r="E18" s="202"/>
      <c r="F18" s="520">
        <f>'Salary Overview '!J35</f>
        <v>0</v>
      </c>
      <c r="G18" s="104"/>
      <c r="H18" s="202"/>
      <c r="I18" s="520">
        <f>'Salary Overview '!Q35</f>
        <v>0</v>
      </c>
      <c r="J18" s="104"/>
      <c r="K18" s="202"/>
      <c r="L18" s="520">
        <f>'Salary Overview '!X35</f>
        <v>0</v>
      </c>
      <c r="M18" s="104"/>
      <c r="N18" s="202"/>
      <c r="O18" s="520">
        <f>'Salary Overview '!AE35</f>
        <v>0</v>
      </c>
      <c r="P18" s="104"/>
      <c r="Q18" s="202"/>
      <c r="R18" s="520">
        <f>'Salary Overview '!AL35</f>
        <v>0</v>
      </c>
      <c r="S18" s="104"/>
      <c r="T18" s="236">
        <f t="shared" si="0"/>
        <v>0</v>
      </c>
      <c r="U18" s="334"/>
      <c r="V18" s="339"/>
      <c r="W18" s="339"/>
      <c r="X18" s="340"/>
      <c r="Y18" s="340"/>
      <c r="Z18" s="340"/>
      <c r="AA18" s="340"/>
      <c r="AB18" s="340"/>
      <c r="AC18" s="339"/>
      <c r="AD18" s="339"/>
      <c r="AE18" s="339"/>
      <c r="AF18" s="339"/>
      <c r="AG18" s="339"/>
      <c r="AH18" s="339"/>
      <c r="AI18" s="339"/>
      <c r="AJ18" s="339"/>
      <c r="AK18" s="339"/>
      <c r="AL18" s="339"/>
      <c r="AM18" s="339"/>
      <c r="AN18" s="339"/>
      <c r="AO18" s="339"/>
      <c r="AP18" s="339"/>
      <c r="AQ18" s="339"/>
      <c r="AR18" s="339"/>
      <c r="AS18" s="339"/>
      <c r="AT18" s="339"/>
      <c r="AU18" s="339"/>
      <c r="AV18" s="339"/>
      <c r="AW18" s="339"/>
      <c r="AX18" s="339"/>
      <c r="AY18" s="339"/>
      <c r="AZ18" s="339"/>
      <c r="BA18" s="339"/>
      <c r="BB18" s="339"/>
      <c r="BC18" s="339"/>
      <c r="BD18" s="339"/>
      <c r="BE18" s="339"/>
      <c r="BF18" s="339"/>
      <c r="BG18" s="339"/>
      <c r="BH18" s="46"/>
      <c r="BI18" s="46"/>
      <c r="BJ18" s="46"/>
      <c r="BK18" s="46"/>
      <c r="BL18" s="46"/>
      <c r="BM18" s="46"/>
      <c r="BN18" s="46"/>
      <c r="BO18" s="46"/>
      <c r="BP18" s="46"/>
      <c r="BQ18" s="46"/>
      <c r="BR18" s="46"/>
      <c r="BS18" s="46"/>
      <c r="BT18" s="46"/>
      <c r="BU18" s="46"/>
      <c r="BV18" s="46"/>
      <c r="BW18" s="46"/>
      <c r="BX18" s="46"/>
      <c r="BY18" s="46"/>
      <c r="BZ18" s="46"/>
    </row>
    <row r="19" spans="1:78" s="36" customFormat="1" ht="15" x14ac:dyDescent="0.2">
      <c r="A19" s="366" t="str">
        <f>'Salary Overview '!A36</f>
        <v>-</v>
      </c>
      <c r="B19" s="76">
        <f>'Salary Overview '!D36</f>
        <v>0</v>
      </c>
      <c r="C19" s="276" t="str">
        <f t="shared" si="1"/>
        <v>-</v>
      </c>
      <c r="D19" s="401"/>
      <c r="E19" s="202"/>
      <c r="F19" s="520">
        <f>'Salary Overview '!J36</f>
        <v>0</v>
      </c>
      <c r="G19" s="400"/>
      <c r="H19" s="202"/>
      <c r="I19" s="520">
        <f>'Salary Overview '!Q36</f>
        <v>0</v>
      </c>
      <c r="J19" s="400"/>
      <c r="K19" s="202"/>
      <c r="L19" s="520">
        <f>'Salary Overview '!X36</f>
        <v>0</v>
      </c>
      <c r="M19" s="400"/>
      <c r="N19" s="202"/>
      <c r="O19" s="520">
        <f>'Salary Overview '!AE36</f>
        <v>0</v>
      </c>
      <c r="P19" s="400"/>
      <c r="Q19" s="202"/>
      <c r="R19" s="520">
        <f>'Salary Overview '!AL36</f>
        <v>0</v>
      </c>
      <c r="S19" s="400"/>
      <c r="T19" s="236">
        <f t="shared" si="0"/>
        <v>0</v>
      </c>
      <c r="U19" s="334"/>
      <c r="V19" s="339"/>
      <c r="W19" s="339"/>
      <c r="X19" s="340"/>
      <c r="Y19" s="340"/>
      <c r="Z19" s="340"/>
      <c r="AA19" s="340"/>
      <c r="AB19" s="340"/>
      <c r="AC19" s="339"/>
      <c r="AD19" s="339"/>
      <c r="AE19" s="339"/>
      <c r="AF19" s="339"/>
      <c r="AG19" s="339"/>
      <c r="AH19" s="339"/>
      <c r="AI19" s="339"/>
      <c r="AJ19" s="339"/>
      <c r="AK19" s="339"/>
      <c r="AL19" s="339"/>
      <c r="AM19" s="339"/>
      <c r="AN19" s="339"/>
      <c r="AO19" s="339"/>
      <c r="AP19" s="339"/>
      <c r="AQ19" s="339"/>
      <c r="AR19" s="339"/>
      <c r="AS19" s="339"/>
      <c r="AT19" s="339"/>
      <c r="AU19" s="339"/>
      <c r="AV19" s="339"/>
      <c r="AW19" s="339"/>
      <c r="AX19" s="339"/>
      <c r="AY19" s="339"/>
      <c r="AZ19" s="339"/>
      <c r="BA19" s="339"/>
      <c r="BB19" s="339"/>
      <c r="BC19" s="339"/>
      <c r="BD19" s="339"/>
      <c r="BE19" s="339"/>
      <c r="BF19" s="339"/>
      <c r="BG19" s="339"/>
      <c r="BH19" s="46"/>
      <c r="BI19" s="46"/>
      <c r="BJ19" s="46"/>
      <c r="BK19" s="46"/>
      <c r="BL19" s="46"/>
      <c r="BM19" s="46"/>
      <c r="BN19" s="46"/>
      <c r="BO19" s="46"/>
      <c r="BP19" s="46"/>
      <c r="BQ19" s="46"/>
      <c r="BR19" s="46"/>
      <c r="BS19" s="46"/>
      <c r="BT19" s="46"/>
      <c r="BU19" s="46"/>
      <c r="BV19" s="46"/>
      <c r="BW19" s="46"/>
      <c r="BX19" s="46"/>
      <c r="BY19" s="46"/>
      <c r="BZ19" s="46"/>
    </row>
    <row r="20" spans="1:78" s="36" customFormat="1" ht="3.75" customHeight="1" x14ac:dyDescent="0.2">
      <c r="A20" s="709"/>
      <c r="B20" s="710"/>
      <c r="C20" s="710"/>
      <c r="D20" s="710"/>
      <c r="E20" s="710"/>
      <c r="F20" s="710"/>
      <c r="G20" s="710"/>
      <c r="H20" s="710"/>
      <c r="I20" s="710"/>
      <c r="J20" s="710"/>
      <c r="K20" s="710"/>
      <c r="L20" s="710"/>
      <c r="M20" s="710"/>
      <c r="N20" s="710"/>
      <c r="O20" s="710"/>
      <c r="P20" s="710"/>
      <c r="Q20" s="710"/>
      <c r="R20" s="710"/>
      <c r="S20" s="710"/>
      <c r="T20" s="711"/>
      <c r="U20" s="367"/>
      <c r="V20" s="339"/>
      <c r="W20" s="339"/>
      <c r="X20" s="339"/>
      <c r="Y20" s="339"/>
      <c r="Z20" s="339"/>
      <c r="AA20" s="339"/>
      <c r="AB20" s="339"/>
      <c r="AC20" s="339"/>
      <c r="AD20" s="339"/>
      <c r="AE20" s="339"/>
      <c r="AF20" s="339"/>
      <c r="AG20" s="339"/>
      <c r="AH20" s="339"/>
      <c r="AI20" s="339"/>
      <c r="AJ20" s="339"/>
      <c r="AK20" s="339"/>
      <c r="AL20" s="339"/>
      <c r="AM20" s="339"/>
      <c r="AN20" s="339"/>
      <c r="AO20" s="339"/>
      <c r="AP20" s="339"/>
      <c r="AQ20" s="339"/>
      <c r="AR20" s="339"/>
      <c r="AS20" s="339"/>
      <c r="AT20" s="339"/>
      <c r="AU20" s="339"/>
      <c r="AV20" s="339"/>
      <c r="AW20" s="339"/>
      <c r="AX20" s="339"/>
      <c r="AY20" s="339"/>
      <c r="AZ20" s="339"/>
      <c r="BA20" s="339"/>
      <c r="BB20" s="339"/>
      <c r="BC20" s="339"/>
      <c r="BD20" s="339"/>
      <c r="BE20" s="339"/>
      <c r="BF20" s="339"/>
      <c r="BG20" s="339"/>
      <c r="BH20" s="46"/>
      <c r="BI20" s="46"/>
      <c r="BJ20" s="46"/>
      <c r="BK20" s="46"/>
      <c r="BL20" s="46"/>
      <c r="BM20" s="46"/>
      <c r="BN20" s="46"/>
      <c r="BO20" s="46"/>
      <c r="BP20" s="46"/>
      <c r="BQ20" s="46"/>
      <c r="BR20" s="46"/>
      <c r="BS20" s="46"/>
      <c r="BT20" s="46"/>
      <c r="BU20" s="46"/>
      <c r="BV20" s="46"/>
      <c r="BW20" s="46"/>
      <c r="BX20" s="46"/>
      <c r="BY20" s="46"/>
      <c r="BZ20" s="46"/>
    </row>
    <row r="21" spans="1:78" s="302" customFormat="1" ht="15" x14ac:dyDescent="0.25">
      <c r="A21" s="395"/>
      <c r="B21" s="396"/>
      <c r="C21" s="397" t="s">
        <v>17</v>
      </c>
      <c r="D21" s="398"/>
      <c r="E21" s="712">
        <f>SUM(F12:F19)</f>
        <v>0</v>
      </c>
      <c r="F21" s="713"/>
      <c r="G21" s="399"/>
      <c r="H21" s="712">
        <f>SUM(I12:I19)</f>
        <v>0</v>
      </c>
      <c r="I21" s="713"/>
      <c r="J21" s="399"/>
      <c r="K21" s="712">
        <f>SUM(L12:L19)</f>
        <v>0</v>
      </c>
      <c r="L21" s="713"/>
      <c r="M21" s="399"/>
      <c r="N21" s="712">
        <f>SUM(O12:O19)</f>
        <v>0</v>
      </c>
      <c r="O21" s="713"/>
      <c r="P21" s="399"/>
      <c r="Q21" s="712">
        <f>SUM(R12:R19)</f>
        <v>0</v>
      </c>
      <c r="R21" s="713"/>
      <c r="S21" s="399"/>
      <c r="T21" s="301">
        <f>SUM(T12:T19)</f>
        <v>0</v>
      </c>
      <c r="U21" s="368" t="s">
        <v>17</v>
      </c>
      <c r="V21" s="341"/>
      <c r="W21" s="339"/>
      <c r="X21" s="339"/>
      <c r="Y21" s="339"/>
      <c r="Z21" s="339"/>
      <c r="AA21" s="339"/>
      <c r="AB21" s="339"/>
      <c r="AC21" s="339"/>
      <c r="AD21" s="339"/>
      <c r="AE21" s="339"/>
      <c r="AF21" s="339"/>
      <c r="AG21" s="339"/>
      <c r="AH21" s="339"/>
      <c r="AI21" s="339"/>
      <c r="AJ21" s="339"/>
      <c r="AK21" s="339"/>
      <c r="AL21" s="339"/>
      <c r="AM21" s="339"/>
      <c r="AN21" s="339"/>
      <c r="AO21" s="339"/>
      <c r="AP21" s="339"/>
      <c r="AQ21" s="339"/>
      <c r="AR21" s="339"/>
      <c r="AS21" s="339"/>
      <c r="AT21" s="339"/>
      <c r="AU21" s="339"/>
      <c r="AV21" s="339"/>
      <c r="AW21" s="339"/>
      <c r="AX21" s="339"/>
      <c r="AY21" s="339"/>
      <c r="AZ21" s="339"/>
      <c r="BA21" s="339"/>
      <c r="BB21" s="339"/>
      <c r="BC21" s="339"/>
      <c r="BD21" s="339"/>
      <c r="BE21" s="339"/>
      <c r="BF21" s="339"/>
      <c r="BG21" s="339"/>
      <c r="BH21" s="46"/>
      <c r="BI21" s="46"/>
      <c r="BJ21" s="46"/>
      <c r="BK21" s="46"/>
      <c r="BL21" s="46"/>
      <c r="BM21" s="46"/>
      <c r="BN21" s="46"/>
      <c r="BO21" s="46"/>
      <c r="BP21" s="46"/>
      <c r="BQ21" s="46"/>
      <c r="BR21" s="46"/>
      <c r="BS21" s="46"/>
      <c r="BT21" s="46"/>
      <c r="BU21" s="46"/>
      <c r="BV21" s="46"/>
      <c r="BW21" s="46"/>
      <c r="BX21" s="46"/>
      <c r="BY21" s="46"/>
      <c r="BZ21" s="46"/>
    </row>
    <row r="22" spans="1:78" s="306" customFormat="1" ht="9" customHeight="1" x14ac:dyDescent="0.2">
      <c r="A22" s="627"/>
      <c r="B22" s="628"/>
      <c r="C22" s="628"/>
      <c r="D22" s="628"/>
      <c r="E22" s="628"/>
      <c r="F22" s="628"/>
      <c r="G22" s="45"/>
      <c r="H22" s="628"/>
      <c r="I22" s="628"/>
      <c r="J22" s="45"/>
      <c r="K22" s="628"/>
      <c r="L22" s="628"/>
      <c r="M22" s="45"/>
      <c r="N22" s="628"/>
      <c r="O22" s="628"/>
      <c r="P22" s="45"/>
      <c r="Q22" s="628"/>
      <c r="R22" s="628"/>
      <c r="S22" s="45"/>
      <c r="T22" s="307"/>
      <c r="U22" s="330"/>
      <c r="V22" s="300"/>
      <c r="W22" s="300"/>
      <c r="X22" s="300"/>
      <c r="Y22" s="300"/>
      <c r="Z22" s="300"/>
      <c r="AA22" s="300"/>
      <c r="AB22" s="300"/>
      <c r="AC22" s="300"/>
      <c r="AD22" s="300"/>
      <c r="AE22" s="300"/>
      <c r="AF22" s="300"/>
      <c r="AG22" s="300"/>
      <c r="AH22" s="300"/>
      <c r="AI22" s="300"/>
      <c r="AJ22" s="300"/>
      <c r="AK22" s="300"/>
      <c r="AL22" s="300"/>
      <c r="AM22" s="300"/>
      <c r="AN22" s="300"/>
      <c r="AO22" s="300"/>
      <c r="AP22" s="300"/>
      <c r="AQ22" s="300"/>
      <c r="AR22" s="300"/>
      <c r="AS22" s="300"/>
      <c r="AT22" s="300"/>
      <c r="AU22" s="300"/>
      <c r="AV22" s="300"/>
      <c r="AW22" s="300"/>
      <c r="AX22" s="300"/>
      <c r="AY22" s="300"/>
      <c r="AZ22" s="300"/>
      <c r="BA22" s="300"/>
      <c r="BB22" s="300"/>
      <c r="BC22" s="300"/>
      <c r="BD22" s="300"/>
      <c r="BE22" s="300"/>
      <c r="BF22" s="300"/>
      <c r="BG22" s="300"/>
    </row>
    <row r="23" spans="1:78" s="303" customFormat="1" ht="12.75" customHeight="1" x14ac:dyDescent="0.2">
      <c r="A23" s="704" t="s">
        <v>33</v>
      </c>
      <c r="B23" s="705"/>
      <c r="C23" s="706"/>
      <c r="D23" s="42"/>
      <c r="E23" s="707" t="s">
        <v>0</v>
      </c>
      <c r="F23" s="708"/>
      <c r="G23" s="394"/>
      <c r="H23" s="707" t="s">
        <v>1</v>
      </c>
      <c r="I23" s="708"/>
      <c r="J23" s="394"/>
      <c r="K23" s="707" t="s">
        <v>2</v>
      </c>
      <c r="L23" s="708"/>
      <c r="M23" s="394"/>
      <c r="N23" s="707" t="s">
        <v>3</v>
      </c>
      <c r="O23" s="708"/>
      <c r="P23" s="394"/>
      <c r="Q23" s="707" t="s">
        <v>4</v>
      </c>
      <c r="R23" s="708"/>
      <c r="S23" s="394"/>
      <c r="T23" s="304" t="s">
        <v>37</v>
      </c>
      <c r="U23" s="505" t="s">
        <v>26</v>
      </c>
      <c r="V23" s="342"/>
      <c r="W23" s="342"/>
      <c r="X23" s="300"/>
      <c r="Y23" s="300"/>
      <c r="Z23" s="300"/>
      <c r="AA23" s="300"/>
      <c r="AB23" s="300"/>
      <c r="AC23" s="300"/>
      <c r="AD23" s="300"/>
      <c r="AE23" s="300"/>
      <c r="AF23" s="300"/>
      <c r="AG23" s="300"/>
      <c r="AH23" s="300"/>
      <c r="AI23" s="300"/>
      <c r="AJ23" s="300"/>
      <c r="AK23" s="300"/>
      <c r="AL23" s="300"/>
      <c r="AM23" s="300"/>
      <c r="AN23" s="300"/>
      <c r="AO23" s="300"/>
      <c r="AP23" s="300"/>
      <c r="AQ23" s="300"/>
      <c r="AR23" s="300"/>
      <c r="AS23" s="300"/>
      <c r="AT23" s="300"/>
      <c r="AU23" s="300"/>
      <c r="AV23" s="300"/>
      <c r="AW23" s="300"/>
      <c r="AX23" s="300"/>
      <c r="AY23" s="300"/>
      <c r="AZ23" s="300"/>
      <c r="BA23" s="300"/>
      <c r="BB23" s="300"/>
      <c r="BC23" s="300"/>
      <c r="BD23" s="300"/>
      <c r="BE23" s="300"/>
      <c r="BF23" s="300"/>
      <c r="BG23" s="300"/>
      <c r="BH23" s="49"/>
      <c r="BI23" s="49"/>
      <c r="BJ23" s="49"/>
      <c r="BK23" s="49"/>
      <c r="BL23" s="49"/>
      <c r="BM23" s="49"/>
      <c r="BN23" s="49"/>
      <c r="BO23" s="49"/>
      <c r="BP23" s="49"/>
      <c r="BQ23" s="49"/>
      <c r="BR23" s="49"/>
      <c r="BS23" s="49"/>
      <c r="BT23" s="49"/>
      <c r="BU23" s="49"/>
      <c r="BV23" s="49"/>
      <c r="BW23" s="49"/>
      <c r="BX23" s="49"/>
      <c r="BY23" s="49"/>
      <c r="BZ23" s="49"/>
    </row>
    <row r="24" spans="1:78" s="38" customFormat="1" ht="12.75" customHeight="1" x14ac:dyDescent="0.2">
      <c r="A24" s="617"/>
      <c r="B24" s="618"/>
      <c r="C24" s="619"/>
      <c r="D24" s="42"/>
      <c r="E24" s="615">
        <v>0</v>
      </c>
      <c r="F24" s="616"/>
      <c r="G24" s="310"/>
      <c r="H24" s="615">
        <v>0</v>
      </c>
      <c r="I24" s="616"/>
      <c r="J24" s="310"/>
      <c r="K24" s="615">
        <v>0</v>
      </c>
      <c r="L24" s="616"/>
      <c r="M24" s="310"/>
      <c r="N24" s="615">
        <v>0</v>
      </c>
      <c r="O24" s="616"/>
      <c r="P24" s="310"/>
      <c r="Q24" s="615">
        <v>0</v>
      </c>
      <c r="R24" s="616"/>
      <c r="S24" s="310"/>
      <c r="T24" s="521">
        <f>E24+H24+K24+N24+Q24</f>
        <v>0</v>
      </c>
      <c r="U24" s="369"/>
      <c r="V24" s="300"/>
      <c r="W24" s="300"/>
      <c r="X24" s="300"/>
      <c r="Y24" s="300"/>
      <c r="Z24" s="300"/>
      <c r="AA24" s="300"/>
      <c r="AB24" s="300"/>
      <c r="AC24" s="300"/>
      <c r="AD24" s="300"/>
      <c r="AE24" s="300"/>
      <c r="AF24" s="300"/>
      <c r="AG24" s="300"/>
      <c r="AH24" s="300"/>
      <c r="AI24" s="300"/>
      <c r="AJ24" s="300"/>
      <c r="AK24" s="300"/>
      <c r="AL24" s="300"/>
      <c r="AM24" s="300"/>
      <c r="AN24" s="300"/>
      <c r="AO24" s="300"/>
      <c r="AP24" s="300"/>
      <c r="AQ24" s="300"/>
      <c r="AR24" s="300"/>
      <c r="AS24" s="300"/>
      <c r="AT24" s="300"/>
      <c r="AU24" s="300"/>
      <c r="AV24" s="300"/>
      <c r="AW24" s="300"/>
      <c r="AX24" s="300"/>
      <c r="AY24" s="300"/>
      <c r="AZ24" s="300"/>
      <c r="BA24" s="300"/>
      <c r="BB24" s="300"/>
      <c r="BC24" s="300"/>
      <c r="BD24" s="300"/>
      <c r="BE24" s="300"/>
      <c r="BF24" s="300"/>
      <c r="BG24" s="300"/>
      <c r="BH24" s="49"/>
      <c r="BI24" s="49"/>
      <c r="BJ24" s="49"/>
      <c r="BK24" s="49"/>
      <c r="BL24" s="49"/>
      <c r="BM24" s="49"/>
      <c r="BN24" s="49"/>
      <c r="BO24" s="49"/>
      <c r="BP24" s="49"/>
      <c r="BQ24" s="49"/>
      <c r="BR24" s="49"/>
      <c r="BS24" s="49"/>
      <c r="BT24" s="49"/>
      <c r="BU24" s="49"/>
      <c r="BV24" s="49"/>
      <c r="BW24" s="49"/>
      <c r="BX24" s="49"/>
      <c r="BY24" s="49"/>
      <c r="BZ24" s="49"/>
    </row>
    <row r="25" spans="1:78" s="38" customFormat="1" ht="12.75" customHeight="1" x14ac:dyDescent="0.2">
      <c r="A25" s="617"/>
      <c r="B25" s="618"/>
      <c r="C25" s="619"/>
      <c r="D25" s="42"/>
      <c r="E25" s="615">
        <v>0</v>
      </c>
      <c r="F25" s="616"/>
      <c r="G25" s="310"/>
      <c r="H25" s="615">
        <v>0</v>
      </c>
      <c r="I25" s="616"/>
      <c r="J25" s="310"/>
      <c r="K25" s="615">
        <v>0</v>
      </c>
      <c r="L25" s="616"/>
      <c r="M25" s="310"/>
      <c r="N25" s="615">
        <v>0</v>
      </c>
      <c r="O25" s="616"/>
      <c r="P25" s="310"/>
      <c r="Q25" s="615">
        <v>0</v>
      </c>
      <c r="R25" s="616"/>
      <c r="S25" s="310"/>
      <c r="T25" s="521">
        <f>E25+H25+K25+N25+Q25</f>
        <v>0</v>
      </c>
      <c r="U25" s="369"/>
      <c r="V25" s="300"/>
      <c r="W25" s="300"/>
      <c r="X25" s="300"/>
      <c r="Y25" s="300"/>
      <c r="Z25" s="300"/>
      <c r="AA25" s="300"/>
      <c r="AB25" s="300"/>
      <c r="AC25" s="300"/>
      <c r="AD25" s="300"/>
      <c r="AE25" s="300"/>
      <c r="AF25" s="300"/>
      <c r="AG25" s="300"/>
      <c r="AH25" s="300"/>
      <c r="AI25" s="300"/>
      <c r="AJ25" s="300"/>
      <c r="AK25" s="300"/>
      <c r="AL25" s="300"/>
      <c r="AM25" s="300"/>
      <c r="AN25" s="300"/>
      <c r="AO25" s="300"/>
      <c r="AP25" s="300"/>
      <c r="AQ25" s="300"/>
      <c r="AR25" s="300"/>
      <c r="AS25" s="300"/>
      <c r="AT25" s="300"/>
      <c r="AU25" s="300"/>
      <c r="AV25" s="300"/>
      <c r="AW25" s="300"/>
      <c r="AX25" s="300"/>
      <c r="AY25" s="300"/>
      <c r="AZ25" s="300"/>
      <c r="BA25" s="300"/>
      <c r="BB25" s="300"/>
      <c r="BC25" s="300"/>
      <c r="BD25" s="300"/>
      <c r="BE25" s="300"/>
      <c r="BF25" s="300"/>
      <c r="BG25" s="300"/>
      <c r="BH25" s="49"/>
      <c r="BI25" s="49"/>
      <c r="BJ25" s="49"/>
      <c r="BK25" s="49"/>
      <c r="BL25" s="49"/>
      <c r="BM25" s="49"/>
      <c r="BN25" s="49"/>
      <c r="BO25" s="49"/>
      <c r="BP25" s="49"/>
      <c r="BQ25" s="49"/>
      <c r="BR25" s="49"/>
      <c r="BS25" s="49"/>
      <c r="BT25" s="49"/>
      <c r="BU25" s="49"/>
      <c r="BV25" s="49"/>
      <c r="BW25" s="49"/>
      <c r="BX25" s="49"/>
      <c r="BY25" s="49"/>
      <c r="BZ25" s="49"/>
    </row>
    <row r="26" spans="1:78" s="38" customFormat="1" ht="12.75" customHeight="1" x14ac:dyDescent="0.2">
      <c r="A26" s="617"/>
      <c r="B26" s="618"/>
      <c r="C26" s="619"/>
      <c r="D26" s="42"/>
      <c r="E26" s="615">
        <v>0</v>
      </c>
      <c r="F26" s="616"/>
      <c r="G26" s="310"/>
      <c r="H26" s="615">
        <v>0</v>
      </c>
      <c r="I26" s="616"/>
      <c r="J26" s="310"/>
      <c r="K26" s="615">
        <v>0</v>
      </c>
      <c r="L26" s="616"/>
      <c r="M26" s="310"/>
      <c r="N26" s="615">
        <v>0</v>
      </c>
      <c r="O26" s="616"/>
      <c r="P26" s="310"/>
      <c r="Q26" s="615">
        <v>0</v>
      </c>
      <c r="R26" s="616"/>
      <c r="S26" s="310"/>
      <c r="T26" s="521">
        <f>E26+H26+K26+N26+Q26</f>
        <v>0</v>
      </c>
      <c r="U26" s="369"/>
      <c r="V26" s="300"/>
      <c r="W26" s="300"/>
      <c r="X26" s="300"/>
      <c r="Y26" s="300"/>
      <c r="Z26" s="300"/>
      <c r="AA26" s="300"/>
      <c r="AB26" s="300"/>
      <c r="AC26" s="300"/>
      <c r="AD26" s="300"/>
      <c r="AE26" s="300"/>
      <c r="AF26" s="300"/>
      <c r="AG26" s="300"/>
      <c r="AH26" s="300"/>
      <c r="AI26" s="300"/>
      <c r="AJ26" s="300"/>
      <c r="AK26" s="300"/>
      <c r="AL26" s="300"/>
      <c r="AM26" s="300"/>
      <c r="AN26" s="300"/>
      <c r="AO26" s="300"/>
      <c r="AP26" s="300"/>
      <c r="AQ26" s="300"/>
      <c r="AR26" s="300"/>
      <c r="AS26" s="300"/>
      <c r="AT26" s="300"/>
      <c r="AU26" s="300"/>
      <c r="AV26" s="300"/>
      <c r="AW26" s="300"/>
      <c r="AX26" s="300"/>
      <c r="AY26" s="300"/>
      <c r="AZ26" s="300"/>
      <c r="BA26" s="300"/>
      <c r="BB26" s="300"/>
      <c r="BC26" s="300"/>
      <c r="BD26" s="300"/>
      <c r="BE26" s="300"/>
      <c r="BF26" s="300"/>
      <c r="BG26" s="300"/>
      <c r="BH26" s="49"/>
      <c r="BI26" s="49"/>
      <c r="BJ26" s="49"/>
      <c r="BK26" s="49"/>
      <c r="BL26" s="49"/>
      <c r="BM26" s="49"/>
      <c r="BN26" s="49"/>
      <c r="BO26" s="49"/>
      <c r="BP26" s="49"/>
      <c r="BQ26" s="49"/>
      <c r="BR26" s="49"/>
      <c r="BS26" s="49"/>
      <c r="BT26" s="49"/>
      <c r="BU26" s="49"/>
      <c r="BV26" s="49"/>
      <c r="BW26" s="49"/>
      <c r="BX26" s="49"/>
      <c r="BY26" s="49"/>
      <c r="BZ26" s="49"/>
    </row>
    <row r="27" spans="1:78" s="38" customFormat="1" ht="12.75" customHeight="1" x14ac:dyDescent="0.2">
      <c r="A27" s="617"/>
      <c r="B27" s="618"/>
      <c r="C27" s="619"/>
      <c r="D27" s="42"/>
      <c r="E27" s="615">
        <v>0</v>
      </c>
      <c r="F27" s="616"/>
      <c r="G27" s="310"/>
      <c r="H27" s="615">
        <v>0</v>
      </c>
      <c r="I27" s="616"/>
      <c r="J27" s="310"/>
      <c r="K27" s="615">
        <v>0</v>
      </c>
      <c r="L27" s="616"/>
      <c r="M27" s="310"/>
      <c r="N27" s="615">
        <v>0</v>
      </c>
      <c r="O27" s="616"/>
      <c r="P27" s="310"/>
      <c r="Q27" s="615">
        <v>0</v>
      </c>
      <c r="R27" s="616"/>
      <c r="S27" s="310"/>
      <c r="T27" s="521">
        <f>E27+H27+K27+N27+Q27</f>
        <v>0</v>
      </c>
      <c r="U27" s="369"/>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0"/>
      <c r="AS27" s="300"/>
      <c r="AT27" s="300"/>
      <c r="AU27" s="300"/>
      <c r="AV27" s="300"/>
      <c r="AW27" s="300"/>
      <c r="AX27" s="300"/>
      <c r="AY27" s="300"/>
      <c r="AZ27" s="300"/>
      <c r="BA27" s="300"/>
      <c r="BB27" s="300"/>
      <c r="BC27" s="300"/>
      <c r="BD27" s="300"/>
      <c r="BE27" s="300"/>
      <c r="BF27" s="300"/>
      <c r="BG27" s="300"/>
      <c r="BH27" s="49"/>
      <c r="BI27" s="49"/>
      <c r="BJ27" s="49"/>
      <c r="BK27" s="49"/>
      <c r="BL27" s="49"/>
      <c r="BM27" s="49"/>
      <c r="BN27" s="49"/>
      <c r="BO27" s="49"/>
      <c r="BP27" s="49"/>
      <c r="BQ27" s="49"/>
      <c r="BR27" s="49"/>
      <c r="BS27" s="49"/>
      <c r="BT27" s="49"/>
      <c r="BU27" s="49"/>
      <c r="BV27" s="49"/>
      <c r="BW27" s="49"/>
      <c r="BX27" s="49"/>
      <c r="BY27" s="49"/>
      <c r="BZ27" s="49"/>
    </row>
    <row r="28" spans="1:78" s="38" customFormat="1" ht="12.75" customHeight="1" x14ac:dyDescent="0.2">
      <c r="A28" s="617"/>
      <c r="B28" s="618"/>
      <c r="C28" s="619"/>
      <c r="D28" s="42"/>
      <c r="E28" s="615">
        <v>0</v>
      </c>
      <c r="F28" s="616"/>
      <c r="G28" s="45"/>
      <c r="H28" s="615">
        <v>0</v>
      </c>
      <c r="I28" s="616"/>
      <c r="J28" s="45"/>
      <c r="K28" s="615">
        <v>0</v>
      </c>
      <c r="L28" s="616"/>
      <c r="M28" s="45"/>
      <c r="N28" s="615">
        <v>0</v>
      </c>
      <c r="O28" s="616"/>
      <c r="P28" s="45"/>
      <c r="Q28" s="615">
        <v>0</v>
      </c>
      <c r="R28" s="616"/>
      <c r="S28" s="45"/>
      <c r="T28" s="521">
        <f>E28+H28+K28+N28+Q28</f>
        <v>0</v>
      </c>
      <c r="U28" s="369"/>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300"/>
      <c r="AS28" s="300"/>
      <c r="AT28" s="300"/>
      <c r="AU28" s="300"/>
      <c r="AV28" s="300"/>
      <c r="AW28" s="300"/>
      <c r="AX28" s="300"/>
      <c r="AY28" s="300"/>
      <c r="AZ28" s="300"/>
      <c r="BA28" s="300"/>
      <c r="BB28" s="300"/>
      <c r="BC28" s="300"/>
      <c r="BD28" s="300"/>
      <c r="BE28" s="300"/>
      <c r="BF28" s="300"/>
      <c r="BG28" s="300"/>
      <c r="BH28" s="49"/>
      <c r="BI28" s="49"/>
      <c r="BJ28" s="49"/>
      <c r="BK28" s="49"/>
      <c r="BL28" s="49"/>
      <c r="BM28" s="49"/>
      <c r="BN28" s="49"/>
      <c r="BO28" s="49"/>
      <c r="BP28" s="49"/>
      <c r="BQ28" s="49"/>
      <c r="BR28" s="49"/>
      <c r="BS28" s="49"/>
      <c r="BT28" s="49"/>
      <c r="BU28" s="49"/>
      <c r="BV28" s="49"/>
      <c r="BW28" s="49"/>
      <c r="BX28" s="49"/>
      <c r="BY28" s="49"/>
      <c r="BZ28" s="49"/>
    </row>
    <row r="29" spans="1:78" s="308" customFormat="1" ht="15" x14ac:dyDescent="0.25">
      <c r="A29" s="651" t="s">
        <v>18</v>
      </c>
      <c r="B29" s="652"/>
      <c r="C29" s="653"/>
      <c r="D29" s="42"/>
      <c r="E29" s="649">
        <f>ROUND(E24+E25+E26+E27+E28,0)</f>
        <v>0</v>
      </c>
      <c r="F29" s="650"/>
      <c r="G29" s="310"/>
      <c r="H29" s="649">
        <f>ROUND(H24+H25+H26+H27+H28,0)</f>
        <v>0</v>
      </c>
      <c r="I29" s="650"/>
      <c r="J29" s="310"/>
      <c r="K29" s="649">
        <f>ROUND(K24+K25+K26+K27+K28,0)</f>
        <v>0</v>
      </c>
      <c r="L29" s="650"/>
      <c r="M29" s="310"/>
      <c r="N29" s="649">
        <f>ROUND(N24+N25+N26+N27+N28,0)</f>
        <v>0</v>
      </c>
      <c r="O29" s="650"/>
      <c r="P29" s="310"/>
      <c r="Q29" s="649">
        <f>ROUND(Q24+Q25+Q26+Q27+Q28,0)</f>
        <v>0</v>
      </c>
      <c r="R29" s="650"/>
      <c r="S29" s="310"/>
      <c r="T29" s="522">
        <f>SUM(E29:R29)</f>
        <v>0</v>
      </c>
      <c r="U29" s="368" t="s">
        <v>18</v>
      </c>
      <c r="V29" s="300"/>
      <c r="W29" s="300"/>
      <c r="X29" s="300"/>
      <c r="Y29" s="300"/>
      <c r="Z29" s="300"/>
      <c r="AA29" s="300"/>
      <c r="AB29" s="300"/>
      <c r="AC29" s="300"/>
      <c r="AD29" s="300"/>
      <c r="AE29" s="300"/>
      <c r="AF29" s="300"/>
      <c r="AG29" s="300"/>
      <c r="AH29" s="300"/>
      <c r="AI29" s="300"/>
      <c r="AJ29" s="300"/>
      <c r="AK29" s="300"/>
      <c r="AL29" s="300"/>
      <c r="AM29" s="300"/>
      <c r="AN29" s="300"/>
      <c r="AO29" s="300"/>
      <c r="AP29" s="300"/>
      <c r="AQ29" s="300"/>
      <c r="AR29" s="300"/>
      <c r="AS29" s="300"/>
      <c r="AT29" s="300"/>
      <c r="AU29" s="300"/>
      <c r="AV29" s="300"/>
      <c r="AW29" s="300"/>
      <c r="AX29" s="300"/>
      <c r="AY29" s="300"/>
      <c r="AZ29" s="300"/>
      <c r="BA29" s="300"/>
      <c r="BB29" s="300"/>
      <c r="BC29" s="300"/>
      <c r="BD29" s="300"/>
      <c r="BE29" s="300"/>
      <c r="BF29" s="300"/>
      <c r="BG29" s="300"/>
      <c r="BH29" s="49"/>
      <c r="BI29" s="49"/>
      <c r="BJ29" s="49"/>
      <c r="BK29" s="49"/>
      <c r="BL29" s="49"/>
      <c r="BM29" s="49"/>
      <c r="BN29" s="49"/>
      <c r="BO29" s="49"/>
      <c r="BP29" s="49"/>
      <c r="BQ29" s="49"/>
      <c r="BR29" s="49"/>
      <c r="BS29" s="49"/>
      <c r="BT29" s="49"/>
      <c r="BU29" s="49"/>
      <c r="BV29" s="49"/>
      <c r="BW29" s="49"/>
      <c r="BX29" s="49"/>
      <c r="BY29" s="49"/>
      <c r="BZ29" s="49"/>
    </row>
    <row r="30" spans="1:78" s="306" customFormat="1" ht="6.75" customHeight="1" x14ac:dyDescent="0.2">
      <c r="A30" s="627"/>
      <c r="B30" s="628"/>
      <c r="C30" s="628"/>
      <c r="D30" s="628"/>
      <c r="E30" s="629"/>
      <c r="F30" s="629"/>
      <c r="G30" s="45"/>
      <c r="H30" s="630"/>
      <c r="I30" s="630"/>
      <c r="J30" s="45"/>
      <c r="K30" s="630"/>
      <c r="L30" s="630"/>
      <c r="M30" s="45"/>
      <c r="N30" s="630"/>
      <c r="O30" s="630"/>
      <c r="P30" s="45"/>
      <c r="Q30" s="630"/>
      <c r="R30" s="630"/>
      <c r="S30" s="45"/>
      <c r="T30" s="312"/>
      <c r="U30" s="330"/>
      <c r="V30" s="300"/>
      <c r="W30" s="300"/>
      <c r="X30" s="300"/>
      <c r="Y30" s="300"/>
      <c r="Z30" s="300"/>
      <c r="AA30" s="300"/>
      <c r="AB30" s="300"/>
      <c r="AC30" s="300"/>
      <c r="AD30" s="300"/>
      <c r="AE30" s="300"/>
      <c r="AF30" s="300"/>
      <c r="AG30" s="300"/>
      <c r="AH30" s="300"/>
      <c r="AI30" s="300"/>
      <c r="AJ30" s="300"/>
      <c r="AK30" s="300"/>
      <c r="AL30" s="300"/>
      <c r="AM30" s="300"/>
      <c r="AN30" s="300"/>
      <c r="AO30" s="300"/>
      <c r="AP30" s="300"/>
      <c r="AQ30" s="300"/>
      <c r="AR30" s="300"/>
      <c r="AS30" s="300"/>
      <c r="AT30" s="300"/>
      <c r="AU30" s="300"/>
      <c r="AV30" s="300"/>
      <c r="AW30" s="300"/>
      <c r="AX30" s="300"/>
      <c r="AY30" s="300"/>
      <c r="AZ30" s="300"/>
      <c r="BA30" s="300"/>
      <c r="BB30" s="300"/>
      <c r="BC30" s="300"/>
      <c r="BD30" s="300"/>
      <c r="BE30" s="300"/>
      <c r="BF30" s="300"/>
      <c r="BG30" s="300"/>
    </row>
    <row r="31" spans="1:78" s="303" customFormat="1" ht="12.75" customHeight="1" x14ac:dyDescent="0.2">
      <c r="A31" s="722" t="s">
        <v>48</v>
      </c>
      <c r="B31" s="723"/>
      <c r="C31" s="724"/>
      <c r="D31" s="42"/>
      <c r="E31" s="725" t="s">
        <v>0</v>
      </c>
      <c r="F31" s="726"/>
      <c r="G31" s="394"/>
      <c r="H31" s="725" t="s">
        <v>1</v>
      </c>
      <c r="I31" s="726"/>
      <c r="J31" s="394"/>
      <c r="K31" s="725" t="s">
        <v>2</v>
      </c>
      <c r="L31" s="726"/>
      <c r="M31" s="394"/>
      <c r="N31" s="725" t="s">
        <v>3</v>
      </c>
      <c r="O31" s="726"/>
      <c r="P31" s="394"/>
      <c r="Q31" s="725" t="s">
        <v>4</v>
      </c>
      <c r="R31" s="726"/>
      <c r="S31" s="394"/>
      <c r="T31" s="309" t="s">
        <v>52</v>
      </c>
      <c r="U31" s="370"/>
      <c r="V31" s="343"/>
      <c r="W31" s="343"/>
      <c r="X31" s="300"/>
      <c r="Y31" s="300"/>
      <c r="Z31" s="300"/>
      <c r="AA31" s="300"/>
      <c r="AB31" s="300"/>
      <c r="AC31" s="300"/>
      <c r="AD31" s="300"/>
      <c r="AE31" s="300"/>
      <c r="AF31" s="300"/>
      <c r="AG31" s="300"/>
      <c r="AH31" s="300"/>
      <c r="AI31" s="300"/>
      <c r="AJ31" s="300"/>
      <c r="AK31" s="300"/>
      <c r="AL31" s="300"/>
      <c r="AM31" s="300"/>
      <c r="AN31" s="300"/>
      <c r="AO31" s="300"/>
      <c r="AP31" s="300"/>
      <c r="AQ31" s="300"/>
      <c r="AR31" s="300"/>
      <c r="AS31" s="300"/>
      <c r="AT31" s="300"/>
      <c r="AU31" s="300"/>
      <c r="AV31" s="300"/>
      <c r="AW31" s="300"/>
      <c r="AX31" s="300"/>
      <c r="AY31" s="300"/>
      <c r="AZ31" s="300"/>
      <c r="BA31" s="300"/>
      <c r="BB31" s="300"/>
      <c r="BC31" s="300"/>
      <c r="BD31" s="300"/>
      <c r="BE31" s="300"/>
      <c r="BF31" s="300"/>
      <c r="BG31" s="300"/>
      <c r="BH31" s="49"/>
      <c r="BI31" s="49"/>
      <c r="BJ31" s="49"/>
      <c r="BK31" s="49"/>
      <c r="BL31" s="49"/>
      <c r="BM31" s="49"/>
      <c r="BN31" s="49"/>
      <c r="BO31" s="49"/>
      <c r="BP31" s="49"/>
      <c r="BQ31" s="49"/>
      <c r="BR31" s="49"/>
      <c r="BS31" s="49"/>
      <c r="BT31" s="49"/>
      <c r="BU31" s="49"/>
      <c r="BV31" s="49"/>
      <c r="BW31" s="49"/>
      <c r="BX31" s="49"/>
      <c r="BY31" s="49"/>
      <c r="BZ31" s="49"/>
    </row>
    <row r="32" spans="1:78" s="38" customFormat="1" ht="12.75" customHeight="1" x14ac:dyDescent="0.2">
      <c r="A32" s="617"/>
      <c r="B32" s="620"/>
      <c r="C32" s="621"/>
      <c r="D32" s="42"/>
      <c r="E32" s="615">
        <v>0</v>
      </c>
      <c r="F32" s="616"/>
      <c r="G32" s="310"/>
      <c r="H32" s="615">
        <v>0</v>
      </c>
      <c r="I32" s="616"/>
      <c r="J32" s="310"/>
      <c r="K32" s="615">
        <v>0</v>
      </c>
      <c r="L32" s="616"/>
      <c r="M32" s="310"/>
      <c r="N32" s="615">
        <v>0</v>
      </c>
      <c r="O32" s="616"/>
      <c r="P32" s="310"/>
      <c r="Q32" s="615">
        <v>0</v>
      </c>
      <c r="R32" s="616"/>
      <c r="S32" s="310"/>
      <c r="T32" s="143">
        <f>E32+H32+K32+N32+Q32</f>
        <v>0</v>
      </c>
      <c r="U32" s="369"/>
      <c r="V32" s="300"/>
      <c r="W32" s="300"/>
      <c r="X32" s="300"/>
      <c r="Y32" s="300"/>
      <c r="Z32" s="300"/>
      <c r="AA32" s="300"/>
      <c r="AB32" s="300"/>
      <c r="AC32" s="300"/>
      <c r="AD32" s="300"/>
      <c r="AE32" s="300"/>
      <c r="AF32" s="300"/>
      <c r="AG32" s="300"/>
      <c r="AH32" s="300"/>
      <c r="AI32" s="300"/>
      <c r="AJ32" s="300"/>
      <c r="AK32" s="300"/>
      <c r="AL32" s="300"/>
      <c r="AM32" s="300"/>
      <c r="AN32" s="300"/>
      <c r="AO32" s="300"/>
      <c r="AP32" s="300"/>
      <c r="AQ32" s="300"/>
      <c r="AR32" s="300"/>
      <c r="AS32" s="300"/>
      <c r="AT32" s="300"/>
      <c r="AU32" s="300"/>
      <c r="AV32" s="300"/>
      <c r="AW32" s="300"/>
      <c r="AX32" s="300"/>
      <c r="AY32" s="300"/>
      <c r="AZ32" s="300"/>
      <c r="BA32" s="300"/>
      <c r="BB32" s="300"/>
      <c r="BC32" s="300"/>
      <c r="BD32" s="300"/>
      <c r="BE32" s="300"/>
      <c r="BF32" s="300"/>
      <c r="BG32" s="300"/>
      <c r="BH32" s="49"/>
      <c r="BI32" s="49"/>
      <c r="BJ32" s="49"/>
      <c r="BK32" s="49"/>
      <c r="BL32" s="49"/>
      <c r="BM32" s="49"/>
      <c r="BN32" s="49"/>
      <c r="BO32" s="49"/>
      <c r="BP32" s="49"/>
      <c r="BQ32" s="49"/>
      <c r="BR32" s="49"/>
      <c r="BS32" s="49"/>
      <c r="BT32" s="49"/>
      <c r="BU32" s="49"/>
      <c r="BV32" s="49"/>
      <c r="BW32" s="49"/>
      <c r="BX32" s="49"/>
      <c r="BY32" s="49"/>
      <c r="BZ32" s="49"/>
    </row>
    <row r="33" spans="1:78" s="38" customFormat="1" ht="12.75" customHeight="1" x14ac:dyDescent="0.2">
      <c r="A33" s="617"/>
      <c r="B33" s="620"/>
      <c r="C33" s="621"/>
      <c r="D33" s="42"/>
      <c r="E33" s="615">
        <v>0</v>
      </c>
      <c r="F33" s="616"/>
      <c r="G33" s="45"/>
      <c r="H33" s="615">
        <v>0</v>
      </c>
      <c r="I33" s="616"/>
      <c r="J33" s="45"/>
      <c r="K33" s="615">
        <v>0</v>
      </c>
      <c r="L33" s="616"/>
      <c r="M33" s="45"/>
      <c r="N33" s="615">
        <v>0</v>
      </c>
      <c r="O33" s="616"/>
      <c r="P33" s="45"/>
      <c r="Q33" s="615">
        <v>0</v>
      </c>
      <c r="R33" s="616"/>
      <c r="S33" s="45"/>
      <c r="T33" s="143">
        <f>E33+H33+K33+N33+Q33</f>
        <v>0</v>
      </c>
      <c r="U33" s="369"/>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0"/>
      <c r="AV33" s="300"/>
      <c r="AW33" s="300"/>
      <c r="AX33" s="300"/>
      <c r="AY33" s="300"/>
      <c r="AZ33" s="300"/>
      <c r="BA33" s="300"/>
      <c r="BB33" s="300"/>
      <c r="BC33" s="300"/>
      <c r="BD33" s="300"/>
      <c r="BE33" s="300"/>
      <c r="BF33" s="300"/>
      <c r="BG33" s="300"/>
      <c r="BH33" s="49"/>
      <c r="BI33" s="49"/>
      <c r="BJ33" s="49"/>
      <c r="BK33" s="49"/>
      <c r="BL33" s="49"/>
      <c r="BM33" s="49"/>
      <c r="BN33" s="49"/>
      <c r="BO33" s="49"/>
      <c r="BP33" s="49"/>
      <c r="BQ33" s="49"/>
      <c r="BR33" s="49"/>
      <c r="BS33" s="49"/>
      <c r="BT33" s="49"/>
      <c r="BU33" s="49"/>
      <c r="BV33" s="49"/>
      <c r="BW33" s="49"/>
      <c r="BX33" s="49"/>
      <c r="BY33" s="49"/>
      <c r="BZ33" s="49"/>
    </row>
    <row r="34" spans="1:78" s="38" customFormat="1" ht="12.75" customHeight="1" x14ac:dyDescent="0.2">
      <c r="A34" s="714" t="s">
        <v>49</v>
      </c>
      <c r="B34" s="715"/>
      <c r="C34" s="716"/>
      <c r="D34" s="42"/>
      <c r="E34" s="717" t="s">
        <v>0</v>
      </c>
      <c r="F34" s="718"/>
      <c r="G34" s="45"/>
      <c r="H34" s="717" t="s">
        <v>1</v>
      </c>
      <c r="I34" s="718"/>
      <c r="J34" s="45"/>
      <c r="K34" s="717" t="s">
        <v>2</v>
      </c>
      <c r="L34" s="718"/>
      <c r="M34" s="45"/>
      <c r="N34" s="717" t="s">
        <v>3</v>
      </c>
      <c r="O34" s="718"/>
      <c r="P34" s="45"/>
      <c r="Q34" s="717" t="s">
        <v>4</v>
      </c>
      <c r="R34" s="718"/>
      <c r="S34" s="45"/>
      <c r="T34" s="139"/>
      <c r="U34" s="371"/>
      <c r="V34" s="343"/>
      <c r="W34" s="343"/>
      <c r="X34" s="300"/>
      <c r="Y34" s="300"/>
      <c r="Z34" s="300"/>
      <c r="AA34" s="300"/>
      <c r="AB34" s="300"/>
      <c r="AC34" s="300"/>
      <c r="AD34" s="300"/>
      <c r="AE34" s="300"/>
      <c r="AF34" s="300"/>
      <c r="AG34" s="300"/>
      <c r="AH34" s="300"/>
      <c r="AI34" s="300"/>
      <c r="AJ34" s="300"/>
      <c r="AK34" s="300"/>
      <c r="AL34" s="300"/>
      <c r="AM34" s="300"/>
      <c r="AN34" s="300"/>
      <c r="AO34" s="300"/>
      <c r="AP34" s="300"/>
      <c r="AQ34" s="300"/>
      <c r="AR34" s="300"/>
      <c r="AS34" s="300"/>
      <c r="AT34" s="300"/>
      <c r="AU34" s="300"/>
      <c r="AV34" s="300"/>
      <c r="AW34" s="300"/>
      <c r="AX34" s="300"/>
      <c r="AY34" s="300"/>
      <c r="AZ34" s="300"/>
      <c r="BA34" s="300"/>
      <c r="BB34" s="300"/>
      <c r="BC34" s="300"/>
      <c r="BD34" s="300"/>
      <c r="BE34" s="300"/>
      <c r="BF34" s="300"/>
      <c r="BG34" s="300"/>
      <c r="BH34" s="49"/>
      <c r="BI34" s="49"/>
      <c r="BJ34" s="49"/>
      <c r="BK34" s="49"/>
      <c r="BL34" s="49"/>
      <c r="BM34" s="49"/>
      <c r="BN34" s="49"/>
      <c r="BO34" s="49"/>
      <c r="BP34" s="49"/>
      <c r="BQ34" s="49"/>
      <c r="BR34" s="49"/>
      <c r="BS34" s="49"/>
      <c r="BT34" s="49"/>
      <c r="BU34" s="49"/>
      <c r="BV34" s="49"/>
      <c r="BW34" s="49"/>
      <c r="BX34" s="49"/>
      <c r="BY34" s="49"/>
      <c r="BZ34" s="49"/>
    </row>
    <row r="35" spans="1:78" s="38" customFormat="1" ht="12.75" customHeight="1" x14ac:dyDescent="0.2">
      <c r="A35" s="617"/>
      <c r="B35" s="620"/>
      <c r="C35" s="621"/>
      <c r="D35" s="42"/>
      <c r="E35" s="615">
        <v>0</v>
      </c>
      <c r="F35" s="616"/>
      <c r="G35" s="45"/>
      <c r="H35" s="615">
        <v>0</v>
      </c>
      <c r="I35" s="616"/>
      <c r="J35" s="45"/>
      <c r="K35" s="615">
        <v>0</v>
      </c>
      <c r="L35" s="616"/>
      <c r="M35" s="45"/>
      <c r="N35" s="615">
        <v>0</v>
      </c>
      <c r="O35" s="616"/>
      <c r="P35" s="45"/>
      <c r="Q35" s="615">
        <v>0</v>
      </c>
      <c r="R35" s="616"/>
      <c r="S35" s="45"/>
      <c r="T35" s="143">
        <f t="shared" ref="T35" si="2">E35+H35+K35+N35+Q35</f>
        <v>0</v>
      </c>
      <c r="U35" s="369"/>
      <c r="V35" s="300"/>
      <c r="W35" s="300"/>
      <c r="X35" s="300"/>
      <c r="Y35" s="300"/>
      <c r="Z35" s="300"/>
      <c r="AA35" s="300"/>
      <c r="AB35" s="300"/>
      <c r="AC35" s="300"/>
      <c r="AD35" s="300"/>
      <c r="AE35" s="300"/>
      <c r="AF35" s="300"/>
      <c r="AG35" s="300"/>
      <c r="AH35" s="300"/>
      <c r="AI35" s="300"/>
      <c r="AJ35" s="300"/>
      <c r="AK35" s="300"/>
      <c r="AL35" s="300"/>
      <c r="AM35" s="300"/>
      <c r="AN35" s="300"/>
      <c r="AO35" s="300"/>
      <c r="AP35" s="300"/>
      <c r="AQ35" s="300"/>
      <c r="AR35" s="300"/>
      <c r="AS35" s="300"/>
      <c r="AT35" s="300"/>
      <c r="AU35" s="300"/>
      <c r="AV35" s="300"/>
      <c r="AW35" s="300"/>
      <c r="AX35" s="300"/>
      <c r="AY35" s="300"/>
      <c r="AZ35" s="300"/>
      <c r="BA35" s="300"/>
      <c r="BB35" s="300"/>
      <c r="BC35" s="300"/>
      <c r="BD35" s="300"/>
      <c r="BE35" s="300"/>
      <c r="BF35" s="300"/>
      <c r="BG35" s="300"/>
      <c r="BH35" s="49"/>
      <c r="BI35" s="49"/>
      <c r="BJ35" s="49"/>
      <c r="BK35" s="49"/>
      <c r="BL35" s="49"/>
      <c r="BM35" s="49"/>
      <c r="BN35" s="49"/>
      <c r="BO35" s="49"/>
      <c r="BP35" s="49"/>
      <c r="BQ35" s="49"/>
      <c r="BR35" s="49"/>
      <c r="BS35" s="49"/>
      <c r="BT35" s="49"/>
      <c r="BU35" s="49"/>
      <c r="BV35" s="49"/>
      <c r="BW35" s="49"/>
      <c r="BX35" s="49"/>
      <c r="BY35" s="49"/>
      <c r="BZ35" s="49"/>
    </row>
    <row r="36" spans="1:78" s="38" customFormat="1" ht="12.75" customHeight="1" x14ac:dyDescent="0.2">
      <c r="A36" s="617"/>
      <c r="B36" s="620"/>
      <c r="C36" s="621"/>
      <c r="D36" s="42"/>
      <c r="E36" s="615">
        <v>0</v>
      </c>
      <c r="F36" s="616"/>
      <c r="G36" s="45"/>
      <c r="H36" s="615">
        <v>0</v>
      </c>
      <c r="I36" s="616"/>
      <c r="J36" s="45"/>
      <c r="K36" s="615">
        <v>0</v>
      </c>
      <c r="L36" s="616"/>
      <c r="M36" s="45"/>
      <c r="N36" s="615">
        <v>0</v>
      </c>
      <c r="O36" s="616"/>
      <c r="P36" s="45"/>
      <c r="Q36" s="615">
        <v>0</v>
      </c>
      <c r="R36" s="616"/>
      <c r="S36" s="45"/>
      <c r="T36" s="143">
        <f t="shared" ref="T36" si="3">E36+H36+K36+N36+Q36</f>
        <v>0</v>
      </c>
      <c r="U36" s="369"/>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300"/>
      <c r="AU36" s="300"/>
      <c r="AV36" s="300"/>
      <c r="AW36" s="300"/>
      <c r="AX36" s="300"/>
      <c r="AY36" s="300"/>
      <c r="AZ36" s="300"/>
      <c r="BA36" s="300"/>
      <c r="BB36" s="300"/>
      <c r="BC36" s="300"/>
      <c r="BD36" s="300"/>
      <c r="BE36" s="300"/>
      <c r="BF36" s="300"/>
      <c r="BG36" s="300"/>
      <c r="BH36" s="49"/>
      <c r="BI36" s="49"/>
      <c r="BJ36" s="49"/>
      <c r="BK36" s="49"/>
      <c r="BL36" s="49"/>
      <c r="BM36" s="49"/>
      <c r="BN36" s="49"/>
      <c r="BO36" s="49"/>
      <c r="BP36" s="49"/>
      <c r="BQ36" s="49"/>
      <c r="BR36" s="49"/>
      <c r="BS36" s="49"/>
      <c r="BT36" s="49"/>
      <c r="BU36" s="49"/>
      <c r="BV36" s="49"/>
      <c r="BW36" s="49"/>
      <c r="BX36" s="49"/>
      <c r="BY36" s="49"/>
      <c r="BZ36" s="49"/>
    </row>
    <row r="37" spans="1:78" s="52" customFormat="1" ht="15.75" thickBot="1" x14ac:dyDescent="0.3">
      <c r="A37" s="684" t="s">
        <v>50</v>
      </c>
      <c r="B37" s="685"/>
      <c r="C37" s="686"/>
      <c r="D37" s="77"/>
      <c r="E37" s="682">
        <f>ROUND(E32+E35+E33+E36,0)</f>
        <v>0</v>
      </c>
      <c r="F37" s="683"/>
      <c r="G37" s="310"/>
      <c r="H37" s="682">
        <f>ROUND(H32+H35+H33+H36,0)</f>
        <v>0</v>
      </c>
      <c r="I37" s="683"/>
      <c r="J37" s="310"/>
      <c r="K37" s="682">
        <f>ROUND(K32+K35+K33+K36,0)</f>
        <v>0</v>
      </c>
      <c r="L37" s="683"/>
      <c r="M37" s="310"/>
      <c r="N37" s="682">
        <f>ROUND(N32+N35+N33+N36,0)</f>
        <v>0</v>
      </c>
      <c r="O37" s="683"/>
      <c r="P37" s="310"/>
      <c r="Q37" s="682">
        <f>ROUND(Q32+Q35+Q33+Q36,0)</f>
        <v>0</v>
      </c>
      <c r="R37" s="683"/>
      <c r="S37" s="310"/>
      <c r="T37" s="144">
        <f>SUM(E37:R37)</f>
        <v>0</v>
      </c>
      <c r="U37" s="372" t="s">
        <v>51</v>
      </c>
      <c r="V37" s="344"/>
      <c r="W37" s="344"/>
      <c r="X37" s="345"/>
      <c r="Y37" s="345"/>
      <c r="Z37" s="345"/>
      <c r="AA37" s="345"/>
      <c r="AB37" s="345"/>
      <c r="AC37" s="345"/>
      <c r="AD37" s="345"/>
      <c r="AE37" s="345"/>
      <c r="AF37" s="345"/>
      <c r="AG37" s="345"/>
      <c r="AH37" s="345"/>
      <c r="AI37" s="345"/>
      <c r="AJ37" s="345"/>
      <c r="AK37" s="345"/>
      <c r="AL37" s="345"/>
      <c r="AM37" s="345"/>
      <c r="AN37" s="345"/>
      <c r="AO37" s="345"/>
      <c r="AP37" s="345"/>
      <c r="AQ37" s="345"/>
      <c r="AR37" s="345"/>
      <c r="AS37" s="345"/>
      <c r="AT37" s="345"/>
      <c r="AU37" s="345"/>
      <c r="AV37" s="345"/>
      <c r="AW37" s="345"/>
      <c r="AX37" s="345"/>
      <c r="AY37" s="345"/>
      <c r="AZ37" s="345"/>
      <c r="BA37" s="345"/>
      <c r="BB37" s="345"/>
      <c r="BC37" s="345"/>
      <c r="BD37" s="345"/>
      <c r="BE37" s="345"/>
      <c r="BF37" s="345"/>
      <c r="BG37" s="345"/>
      <c r="BH37" s="78"/>
      <c r="BI37" s="78"/>
      <c r="BJ37" s="78"/>
      <c r="BK37" s="78"/>
      <c r="BL37" s="78"/>
      <c r="BM37" s="78"/>
      <c r="BN37" s="78"/>
      <c r="BO37" s="78"/>
      <c r="BP37" s="78"/>
      <c r="BQ37" s="78"/>
      <c r="BR37" s="78"/>
      <c r="BS37" s="78"/>
      <c r="BT37" s="78"/>
      <c r="BU37" s="78"/>
      <c r="BV37" s="78"/>
      <c r="BW37" s="78"/>
      <c r="BX37" s="78"/>
      <c r="BY37" s="78"/>
      <c r="BZ37" s="78"/>
    </row>
    <row r="38" spans="1:78" s="306" customFormat="1" ht="6.75" customHeight="1" thickTop="1" x14ac:dyDescent="0.2">
      <c r="A38" s="627"/>
      <c r="B38" s="628"/>
      <c r="C38" s="628"/>
      <c r="D38" s="628"/>
      <c r="E38" s="629"/>
      <c r="F38" s="629"/>
      <c r="G38" s="45"/>
      <c r="H38" s="630"/>
      <c r="I38" s="630"/>
      <c r="J38" s="45"/>
      <c r="K38" s="630"/>
      <c r="L38" s="630"/>
      <c r="M38" s="45"/>
      <c r="N38" s="630"/>
      <c r="O38" s="630"/>
      <c r="P38" s="45"/>
      <c r="Q38" s="630"/>
      <c r="R38" s="630"/>
      <c r="S38" s="45"/>
      <c r="T38" s="312"/>
      <c r="U38" s="33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0"/>
      <c r="BE38" s="300"/>
      <c r="BF38" s="300"/>
      <c r="BG38" s="300"/>
    </row>
    <row r="39" spans="1:78" s="38" customFormat="1" ht="12.75" customHeight="1" x14ac:dyDescent="0.2">
      <c r="A39" s="644" t="s">
        <v>54</v>
      </c>
      <c r="B39" s="645"/>
      <c r="C39" s="646"/>
      <c r="D39" s="41"/>
      <c r="E39" s="647" t="s">
        <v>0</v>
      </c>
      <c r="F39" s="648"/>
      <c r="G39" s="394"/>
      <c r="H39" s="647" t="s">
        <v>1</v>
      </c>
      <c r="I39" s="648"/>
      <c r="J39" s="394"/>
      <c r="K39" s="647" t="s">
        <v>2</v>
      </c>
      <c r="L39" s="648"/>
      <c r="M39" s="394"/>
      <c r="N39" s="647" t="s">
        <v>3</v>
      </c>
      <c r="O39" s="648"/>
      <c r="P39" s="394"/>
      <c r="Q39" s="647" t="s">
        <v>4</v>
      </c>
      <c r="R39" s="648"/>
      <c r="S39" s="394"/>
      <c r="T39" s="409" t="s">
        <v>36</v>
      </c>
      <c r="U39" s="373" t="s">
        <v>25</v>
      </c>
      <c r="V39" s="343"/>
      <c r="W39" s="343"/>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0"/>
      <c r="AY39" s="300"/>
      <c r="AZ39" s="300"/>
      <c r="BA39" s="300"/>
      <c r="BB39" s="300"/>
      <c r="BC39" s="300"/>
      <c r="BD39" s="300"/>
      <c r="BE39" s="300"/>
      <c r="BF39" s="300"/>
      <c r="BG39" s="300"/>
      <c r="BH39" s="49"/>
      <c r="BI39" s="49"/>
      <c r="BJ39" s="49"/>
      <c r="BK39" s="49"/>
      <c r="BL39" s="49"/>
      <c r="BM39" s="49"/>
      <c r="BN39" s="49"/>
      <c r="BO39" s="49"/>
      <c r="BP39" s="49"/>
      <c r="BQ39" s="49"/>
      <c r="BR39" s="49"/>
      <c r="BS39" s="49"/>
      <c r="BT39" s="49"/>
      <c r="BU39" s="49"/>
      <c r="BV39" s="49"/>
      <c r="BW39" s="49"/>
      <c r="BX39" s="49"/>
      <c r="BY39" s="49"/>
      <c r="BZ39" s="49"/>
    </row>
    <row r="40" spans="1:78" s="38" customFormat="1" ht="12.75" customHeight="1" x14ac:dyDescent="0.2">
      <c r="A40" s="617"/>
      <c r="B40" s="620"/>
      <c r="C40" s="621"/>
      <c r="D40" s="42"/>
      <c r="E40" s="615">
        <v>0</v>
      </c>
      <c r="F40" s="616"/>
      <c r="G40" s="310"/>
      <c r="H40" s="615">
        <v>0</v>
      </c>
      <c r="I40" s="616"/>
      <c r="J40" s="310"/>
      <c r="K40" s="615">
        <v>0</v>
      </c>
      <c r="L40" s="616"/>
      <c r="M40" s="310"/>
      <c r="N40" s="615">
        <v>0</v>
      </c>
      <c r="O40" s="616"/>
      <c r="P40" s="310"/>
      <c r="Q40" s="615">
        <v>0</v>
      </c>
      <c r="R40" s="616"/>
      <c r="S40" s="310"/>
      <c r="T40" s="523">
        <f>E40+H40+K40+N40+Q40</f>
        <v>0</v>
      </c>
      <c r="U40" s="334"/>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0"/>
      <c r="AY40" s="300"/>
      <c r="AZ40" s="300"/>
      <c r="BA40" s="300"/>
      <c r="BB40" s="300"/>
      <c r="BC40" s="300"/>
      <c r="BD40" s="300"/>
      <c r="BE40" s="300"/>
      <c r="BF40" s="300"/>
      <c r="BG40" s="300"/>
      <c r="BH40" s="49"/>
      <c r="BI40" s="49"/>
      <c r="BJ40" s="49"/>
      <c r="BK40" s="49"/>
      <c r="BL40" s="49"/>
      <c r="BM40" s="49"/>
      <c r="BN40" s="49"/>
      <c r="BO40" s="49"/>
      <c r="BP40" s="49"/>
      <c r="BQ40" s="49"/>
      <c r="BR40" s="49"/>
      <c r="BS40" s="49"/>
      <c r="BT40" s="49"/>
      <c r="BU40" s="49"/>
      <c r="BV40" s="49"/>
      <c r="BW40" s="49"/>
      <c r="BX40" s="49"/>
      <c r="BY40" s="49"/>
      <c r="BZ40" s="49"/>
    </row>
    <row r="41" spans="1:78" s="38" customFormat="1" ht="12.75" customHeight="1" x14ac:dyDescent="0.2">
      <c r="A41" s="617"/>
      <c r="B41" s="620"/>
      <c r="C41" s="621"/>
      <c r="D41" s="42"/>
      <c r="E41" s="615">
        <v>0</v>
      </c>
      <c r="F41" s="616"/>
      <c r="G41" s="310"/>
      <c r="H41" s="615">
        <v>0</v>
      </c>
      <c r="I41" s="616"/>
      <c r="J41" s="310"/>
      <c r="K41" s="615">
        <v>0</v>
      </c>
      <c r="L41" s="616"/>
      <c r="M41" s="310"/>
      <c r="N41" s="615">
        <v>0</v>
      </c>
      <c r="O41" s="616"/>
      <c r="P41" s="310"/>
      <c r="Q41" s="615">
        <v>0</v>
      </c>
      <c r="R41" s="616"/>
      <c r="S41" s="310"/>
      <c r="T41" s="523">
        <f t="shared" ref="T41:T44" si="4">E41+H41+K41+N41+Q41</f>
        <v>0</v>
      </c>
      <c r="U41" s="334"/>
      <c r="V41" s="300"/>
      <c r="W41" s="300"/>
      <c r="X41" s="300"/>
      <c r="Y41" s="300"/>
      <c r="Z41" s="300"/>
      <c r="AA41" s="300"/>
      <c r="AB41" s="300"/>
      <c r="AC41" s="300"/>
      <c r="AD41" s="300"/>
      <c r="AE41" s="300"/>
      <c r="AF41" s="300"/>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c r="BD41" s="300"/>
      <c r="BE41" s="300"/>
      <c r="BF41" s="300"/>
      <c r="BG41" s="300"/>
      <c r="BH41" s="49"/>
      <c r="BI41" s="49"/>
      <c r="BJ41" s="49"/>
      <c r="BK41" s="49"/>
      <c r="BL41" s="49"/>
      <c r="BM41" s="49"/>
      <c r="BN41" s="49"/>
      <c r="BO41" s="49"/>
      <c r="BP41" s="49"/>
      <c r="BQ41" s="49"/>
      <c r="BR41" s="49"/>
      <c r="BS41" s="49"/>
      <c r="BT41" s="49"/>
      <c r="BU41" s="49"/>
      <c r="BV41" s="49"/>
      <c r="BW41" s="49"/>
      <c r="BX41" s="49"/>
      <c r="BY41" s="49"/>
      <c r="BZ41" s="49"/>
    </row>
    <row r="42" spans="1:78" s="38" customFormat="1" ht="12.75" customHeight="1" x14ac:dyDescent="0.2">
      <c r="A42" s="617"/>
      <c r="B42" s="620"/>
      <c r="C42" s="621"/>
      <c r="D42" s="42"/>
      <c r="E42" s="615">
        <v>0</v>
      </c>
      <c r="F42" s="616"/>
      <c r="G42" s="310"/>
      <c r="H42" s="615">
        <v>0</v>
      </c>
      <c r="I42" s="616"/>
      <c r="J42" s="310"/>
      <c r="K42" s="615">
        <v>0</v>
      </c>
      <c r="L42" s="616"/>
      <c r="M42" s="310"/>
      <c r="N42" s="615">
        <v>0</v>
      </c>
      <c r="O42" s="616"/>
      <c r="P42" s="310"/>
      <c r="Q42" s="615">
        <v>0</v>
      </c>
      <c r="R42" s="616"/>
      <c r="S42" s="310"/>
      <c r="T42" s="523">
        <f t="shared" si="4"/>
        <v>0</v>
      </c>
      <c r="U42" s="334"/>
      <c r="V42" s="300"/>
      <c r="W42" s="300"/>
      <c r="X42" s="300"/>
      <c r="Y42" s="300"/>
      <c r="Z42" s="300"/>
      <c r="AA42" s="300"/>
      <c r="AB42" s="300"/>
      <c r="AC42" s="300"/>
      <c r="AD42" s="300"/>
      <c r="AE42" s="300"/>
      <c r="AF42" s="300"/>
      <c r="AG42" s="300"/>
      <c r="AH42" s="300"/>
      <c r="AI42" s="300"/>
      <c r="AJ42" s="300"/>
      <c r="AK42" s="300"/>
      <c r="AL42" s="300"/>
      <c r="AM42" s="300"/>
      <c r="AN42" s="300"/>
      <c r="AO42" s="300"/>
      <c r="AP42" s="300"/>
      <c r="AQ42" s="300"/>
      <c r="AR42" s="300"/>
      <c r="AS42" s="300"/>
      <c r="AT42" s="300"/>
      <c r="AU42" s="300"/>
      <c r="AV42" s="300"/>
      <c r="AW42" s="300"/>
      <c r="AX42" s="300"/>
      <c r="AY42" s="300"/>
      <c r="AZ42" s="300"/>
      <c r="BA42" s="300"/>
      <c r="BB42" s="300"/>
      <c r="BC42" s="300"/>
      <c r="BD42" s="300"/>
      <c r="BE42" s="300"/>
      <c r="BF42" s="300"/>
      <c r="BG42" s="300"/>
      <c r="BH42" s="49"/>
      <c r="BI42" s="49"/>
      <c r="BJ42" s="49"/>
      <c r="BK42" s="49"/>
      <c r="BL42" s="49"/>
      <c r="BM42" s="49"/>
      <c r="BN42" s="49"/>
      <c r="BO42" s="49"/>
      <c r="BP42" s="49"/>
      <c r="BQ42" s="49"/>
      <c r="BR42" s="49"/>
      <c r="BS42" s="49"/>
      <c r="BT42" s="49"/>
      <c r="BU42" s="49"/>
      <c r="BV42" s="49"/>
      <c r="BW42" s="49"/>
      <c r="BX42" s="49"/>
      <c r="BY42" s="49"/>
      <c r="BZ42" s="49"/>
    </row>
    <row r="43" spans="1:78" s="38" customFormat="1" ht="12.75" customHeight="1" x14ac:dyDescent="0.2">
      <c r="A43" s="617"/>
      <c r="B43" s="620"/>
      <c r="C43" s="621"/>
      <c r="D43" s="42"/>
      <c r="E43" s="615">
        <v>0</v>
      </c>
      <c r="F43" s="616"/>
      <c r="G43" s="310"/>
      <c r="H43" s="615">
        <v>0</v>
      </c>
      <c r="I43" s="616"/>
      <c r="J43" s="310"/>
      <c r="K43" s="615">
        <v>0</v>
      </c>
      <c r="L43" s="616"/>
      <c r="M43" s="310"/>
      <c r="N43" s="615">
        <v>0</v>
      </c>
      <c r="O43" s="616"/>
      <c r="P43" s="310"/>
      <c r="Q43" s="615">
        <v>0</v>
      </c>
      <c r="R43" s="616"/>
      <c r="S43" s="310"/>
      <c r="T43" s="523">
        <f t="shared" si="4"/>
        <v>0</v>
      </c>
      <c r="U43" s="334"/>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0"/>
      <c r="AY43" s="300"/>
      <c r="AZ43" s="300"/>
      <c r="BA43" s="300"/>
      <c r="BB43" s="300"/>
      <c r="BC43" s="300"/>
      <c r="BD43" s="300"/>
      <c r="BE43" s="300"/>
      <c r="BF43" s="300"/>
      <c r="BG43" s="300"/>
      <c r="BH43" s="49"/>
      <c r="BI43" s="49"/>
      <c r="BJ43" s="49"/>
      <c r="BK43" s="49"/>
      <c r="BL43" s="49"/>
      <c r="BM43" s="49"/>
      <c r="BN43" s="49"/>
      <c r="BO43" s="49"/>
      <c r="BP43" s="49"/>
      <c r="BQ43" s="49"/>
      <c r="BR43" s="49"/>
      <c r="BS43" s="49"/>
      <c r="BT43" s="49"/>
      <c r="BU43" s="49"/>
      <c r="BV43" s="49"/>
      <c r="BW43" s="49"/>
      <c r="BX43" s="49"/>
      <c r="BY43" s="49"/>
      <c r="BZ43" s="49"/>
    </row>
    <row r="44" spans="1:78" s="38" customFormat="1" ht="12.75" customHeight="1" x14ac:dyDescent="0.2">
      <c r="A44" s="617"/>
      <c r="B44" s="620"/>
      <c r="C44" s="621"/>
      <c r="D44" s="42"/>
      <c r="E44" s="615">
        <v>0</v>
      </c>
      <c r="F44" s="616"/>
      <c r="G44" s="45"/>
      <c r="H44" s="615">
        <v>0</v>
      </c>
      <c r="I44" s="616"/>
      <c r="J44" s="45"/>
      <c r="K44" s="615">
        <v>0</v>
      </c>
      <c r="L44" s="616"/>
      <c r="M44" s="45"/>
      <c r="N44" s="615">
        <v>0</v>
      </c>
      <c r="O44" s="616"/>
      <c r="P44" s="45"/>
      <c r="Q44" s="615">
        <v>0</v>
      </c>
      <c r="R44" s="616"/>
      <c r="S44" s="45"/>
      <c r="T44" s="523">
        <f t="shared" si="4"/>
        <v>0</v>
      </c>
      <c r="U44" s="334"/>
      <c r="V44" s="300"/>
      <c r="W44" s="300"/>
      <c r="X44" s="300"/>
      <c r="Y44" s="300"/>
      <c r="Z44" s="300"/>
      <c r="AA44" s="300"/>
      <c r="AB44" s="300"/>
      <c r="AC44" s="300"/>
      <c r="AD44" s="300"/>
      <c r="AE44" s="300"/>
      <c r="AF44" s="300"/>
      <c r="AG44" s="300"/>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0"/>
      <c r="BE44" s="300"/>
      <c r="BF44" s="300"/>
      <c r="BG44" s="300"/>
      <c r="BH44" s="49"/>
      <c r="BI44" s="49"/>
      <c r="BJ44" s="49"/>
      <c r="BK44" s="49"/>
      <c r="BL44" s="49"/>
      <c r="BM44" s="49"/>
      <c r="BN44" s="49"/>
      <c r="BO44" s="49"/>
      <c r="BP44" s="49"/>
      <c r="BQ44" s="49"/>
      <c r="BR44" s="49"/>
      <c r="BS44" s="49"/>
      <c r="BT44" s="49"/>
      <c r="BU44" s="49"/>
      <c r="BV44" s="49"/>
      <c r="BW44" s="49"/>
      <c r="BX44" s="49"/>
      <c r="BY44" s="49"/>
      <c r="BZ44" s="49"/>
    </row>
    <row r="45" spans="1:78" s="38" customFormat="1" ht="12.75" customHeight="1" x14ac:dyDescent="0.2">
      <c r="A45" s="644" t="s">
        <v>53</v>
      </c>
      <c r="B45" s="645"/>
      <c r="C45" s="646"/>
      <c r="D45" s="42"/>
      <c r="E45" s="647" t="s">
        <v>0</v>
      </c>
      <c r="F45" s="648"/>
      <c r="G45" s="45"/>
      <c r="H45" s="647" t="s">
        <v>1</v>
      </c>
      <c r="I45" s="648"/>
      <c r="J45" s="45"/>
      <c r="K45" s="647" t="s">
        <v>2</v>
      </c>
      <c r="L45" s="648"/>
      <c r="M45" s="45"/>
      <c r="N45" s="647" t="s">
        <v>3</v>
      </c>
      <c r="O45" s="648"/>
      <c r="P45" s="45"/>
      <c r="Q45" s="647" t="s">
        <v>4</v>
      </c>
      <c r="R45" s="648"/>
      <c r="S45" s="45"/>
      <c r="T45" s="524" t="s">
        <v>151</v>
      </c>
      <c r="U45" s="374"/>
      <c r="V45" s="343"/>
      <c r="W45" s="343"/>
      <c r="X45" s="346"/>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0"/>
      <c r="AU45" s="300"/>
      <c r="AV45" s="300"/>
      <c r="AW45" s="300"/>
      <c r="AX45" s="300"/>
      <c r="AY45" s="300"/>
      <c r="AZ45" s="300"/>
      <c r="BA45" s="300"/>
      <c r="BB45" s="300"/>
      <c r="BC45" s="300"/>
      <c r="BD45" s="300"/>
      <c r="BE45" s="300"/>
      <c r="BF45" s="300"/>
      <c r="BG45" s="300"/>
      <c r="BH45" s="49"/>
      <c r="BI45" s="49"/>
      <c r="BJ45" s="49"/>
      <c r="BK45" s="49"/>
      <c r="BL45" s="49"/>
      <c r="BM45" s="49"/>
      <c r="BN45" s="49"/>
      <c r="BO45" s="49"/>
      <c r="BP45" s="49"/>
      <c r="BQ45" s="49"/>
      <c r="BR45" s="49"/>
      <c r="BS45" s="49"/>
      <c r="BT45" s="49"/>
      <c r="BU45" s="49"/>
      <c r="BV45" s="49"/>
      <c r="BW45" s="49"/>
      <c r="BX45" s="49"/>
      <c r="BY45" s="49"/>
      <c r="BZ45" s="49"/>
    </row>
    <row r="46" spans="1:78" s="38" customFormat="1" ht="12.75" customHeight="1" x14ac:dyDescent="0.2">
      <c r="A46" s="617"/>
      <c r="B46" s="620"/>
      <c r="C46" s="621"/>
      <c r="D46" s="42"/>
      <c r="E46" s="615">
        <v>0</v>
      </c>
      <c r="F46" s="616"/>
      <c r="G46" s="45"/>
      <c r="H46" s="615">
        <v>0</v>
      </c>
      <c r="I46" s="616"/>
      <c r="J46" s="45"/>
      <c r="K46" s="615">
        <v>0</v>
      </c>
      <c r="L46" s="616"/>
      <c r="M46" s="45"/>
      <c r="N46" s="615">
        <v>0</v>
      </c>
      <c r="O46" s="616"/>
      <c r="P46" s="45"/>
      <c r="Q46" s="615">
        <v>0</v>
      </c>
      <c r="R46" s="616"/>
      <c r="S46" s="45"/>
      <c r="T46" s="523">
        <f>E46+H46+K46+N46+Q46</f>
        <v>0</v>
      </c>
      <c r="U46" s="369"/>
      <c r="V46" s="300"/>
      <c r="W46" s="300"/>
      <c r="X46" s="300"/>
      <c r="Y46" s="300"/>
      <c r="Z46" s="300"/>
      <c r="AA46" s="300"/>
      <c r="AB46" s="300"/>
      <c r="AC46" s="300"/>
      <c r="AD46" s="300"/>
      <c r="AE46" s="300"/>
      <c r="AF46" s="300"/>
      <c r="AG46" s="300"/>
      <c r="AH46" s="300"/>
      <c r="AI46" s="300"/>
      <c r="AJ46" s="300"/>
      <c r="AK46" s="300"/>
      <c r="AL46" s="300"/>
      <c r="AM46" s="300"/>
      <c r="AN46" s="300"/>
      <c r="AO46" s="300"/>
      <c r="AP46" s="300"/>
      <c r="AQ46" s="300"/>
      <c r="AR46" s="300"/>
      <c r="AS46" s="300"/>
      <c r="AT46" s="300"/>
      <c r="AU46" s="300"/>
      <c r="AV46" s="300"/>
      <c r="AW46" s="300"/>
      <c r="AX46" s="300"/>
      <c r="AY46" s="300"/>
      <c r="AZ46" s="300"/>
      <c r="BA46" s="300"/>
      <c r="BB46" s="300"/>
      <c r="BC46" s="300"/>
      <c r="BD46" s="300"/>
      <c r="BE46" s="300"/>
      <c r="BF46" s="300"/>
      <c r="BG46" s="300"/>
      <c r="BH46" s="49"/>
      <c r="BI46" s="49"/>
      <c r="BJ46" s="49"/>
      <c r="BK46" s="49"/>
      <c r="BL46" s="49"/>
      <c r="BM46" s="49"/>
      <c r="BN46" s="49"/>
      <c r="BO46" s="49"/>
      <c r="BP46" s="49"/>
      <c r="BQ46" s="49"/>
      <c r="BR46" s="49"/>
      <c r="BS46" s="49"/>
      <c r="BT46" s="49"/>
      <c r="BU46" s="49"/>
      <c r="BV46" s="49"/>
      <c r="BW46" s="49"/>
      <c r="BX46" s="49"/>
      <c r="BY46" s="49"/>
      <c r="BZ46" s="49"/>
    </row>
    <row r="47" spans="1:78" s="38" customFormat="1" ht="12.75" customHeight="1" x14ac:dyDescent="0.2">
      <c r="A47" s="617"/>
      <c r="B47" s="620"/>
      <c r="C47" s="621"/>
      <c r="D47" s="42"/>
      <c r="E47" s="615">
        <v>0</v>
      </c>
      <c r="F47" s="616"/>
      <c r="G47" s="45"/>
      <c r="H47" s="615">
        <v>0</v>
      </c>
      <c r="I47" s="616"/>
      <c r="J47" s="45"/>
      <c r="K47" s="615">
        <v>0</v>
      </c>
      <c r="L47" s="616"/>
      <c r="M47" s="45"/>
      <c r="N47" s="615">
        <v>0</v>
      </c>
      <c r="O47" s="616"/>
      <c r="P47" s="45"/>
      <c r="Q47" s="615">
        <v>0</v>
      </c>
      <c r="R47" s="616"/>
      <c r="S47" s="45"/>
      <c r="T47" s="523">
        <f>E47+H47+K47+N47+Q47</f>
        <v>0</v>
      </c>
      <c r="U47" s="369"/>
      <c r="V47" s="300"/>
      <c r="W47" s="300"/>
      <c r="X47" s="300"/>
      <c r="Y47" s="300"/>
      <c r="Z47" s="300"/>
      <c r="AA47" s="300"/>
      <c r="AB47" s="300"/>
      <c r="AC47" s="300"/>
      <c r="AD47" s="300"/>
      <c r="AE47" s="300"/>
      <c r="AF47" s="300"/>
      <c r="AG47" s="300"/>
      <c r="AH47" s="300"/>
      <c r="AI47" s="300"/>
      <c r="AJ47" s="300"/>
      <c r="AK47" s="300"/>
      <c r="AL47" s="300"/>
      <c r="AM47" s="300"/>
      <c r="AN47" s="300"/>
      <c r="AO47" s="300"/>
      <c r="AP47" s="300"/>
      <c r="AQ47" s="300"/>
      <c r="AR47" s="300"/>
      <c r="AS47" s="300"/>
      <c r="AT47" s="300"/>
      <c r="AU47" s="300"/>
      <c r="AV47" s="300"/>
      <c r="AW47" s="300"/>
      <c r="AX47" s="300"/>
      <c r="AY47" s="300"/>
      <c r="AZ47" s="300"/>
      <c r="BA47" s="300"/>
      <c r="BB47" s="300"/>
      <c r="BC47" s="300"/>
      <c r="BD47" s="300"/>
      <c r="BE47" s="300"/>
      <c r="BF47" s="300"/>
      <c r="BG47" s="300"/>
      <c r="BH47" s="49"/>
      <c r="BI47" s="49"/>
      <c r="BJ47" s="49"/>
      <c r="BK47" s="49"/>
      <c r="BL47" s="49"/>
      <c r="BM47" s="49"/>
      <c r="BN47" s="49"/>
      <c r="BO47" s="49"/>
      <c r="BP47" s="49"/>
      <c r="BQ47" s="49"/>
      <c r="BR47" s="49"/>
      <c r="BS47" s="49"/>
      <c r="BT47" s="49"/>
      <c r="BU47" s="49"/>
      <c r="BV47" s="49"/>
      <c r="BW47" s="49"/>
      <c r="BX47" s="49"/>
      <c r="BY47" s="49"/>
      <c r="BZ47" s="49"/>
    </row>
    <row r="48" spans="1:78" s="38" customFormat="1" ht="12.75" customHeight="1" x14ac:dyDescent="0.2">
      <c r="A48" s="617"/>
      <c r="B48" s="620"/>
      <c r="C48" s="621"/>
      <c r="D48" s="42"/>
      <c r="E48" s="615">
        <v>0</v>
      </c>
      <c r="F48" s="616"/>
      <c r="G48" s="45"/>
      <c r="H48" s="615">
        <v>0</v>
      </c>
      <c r="I48" s="616"/>
      <c r="J48" s="45"/>
      <c r="K48" s="615">
        <v>0</v>
      </c>
      <c r="L48" s="616"/>
      <c r="M48" s="45"/>
      <c r="N48" s="615">
        <v>0</v>
      </c>
      <c r="O48" s="616"/>
      <c r="P48" s="45"/>
      <c r="Q48" s="615">
        <v>0</v>
      </c>
      <c r="R48" s="616"/>
      <c r="S48" s="45"/>
      <c r="T48" s="523">
        <f>E48+H48+K48+N48+Q48</f>
        <v>0</v>
      </c>
      <c r="U48" s="369"/>
      <c r="V48" s="300"/>
      <c r="W48" s="300"/>
      <c r="X48" s="300"/>
      <c r="Y48" s="300"/>
      <c r="Z48" s="300"/>
      <c r="AA48" s="300"/>
      <c r="AB48" s="300"/>
      <c r="AC48" s="300"/>
      <c r="AD48" s="300"/>
      <c r="AE48" s="300"/>
      <c r="AF48" s="300"/>
      <c r="AG48" s="300"/>
      <c r="AH48" s="300"/>
      <c r="AI48" s="300"/>
      <c r="AJ48" s="300"/>
      <c r="AK48" s="300"/>
      <c r="AL48" s="300"/>
      <c r="AM48" s="300"/>
      <c r="AN48" s="300"/>
      <c r="AO48" s="300"/>
      <c r="AP48" s="300"/>
      <c r="AQ48" s="300"/>
      <c r="AR48" s="300"/>
      <c r="AS48" s="300"/>
      <c r="AT48" s="300"/>
      <c r="AU48" s="300"/>
      <c r="AV48" s="300"/>
      <c r="AW48" s="300"/>
      <c r="AX48" s="300"/>
      <c r="AY48" s="300"/>
      <c r="AZ48" s="300"/>
      <c r="BA48" s="300"/>
      <c r="BB48" s="300"/>
      <c r="BC48" s="300"/>
      <c r="BD48" s="300"/>
      <c r="BE48" s="300"/>
      <c r="BF48" s="300"/>
      <c r="BG48" s="300"/>
      <c r="BH48" s="49"/>
      <c r="BI48" s="49"/>
      <c r="BJ48" s="49"/>
      <c r="BK48" s="49"/>
      <c r="BL48" s="49"/>
      <c r="BM48" s="49"/>
      <c r="BN48" s="49"/>
      <c r="BO48" s="49"/>
      <c r="BP48" s="49"/>
      <c r="BQ48" s="49"/>
      <c r="BR48" s="49"/>
      <c r="BS48" s="49"/>
      <c r="BT48" s="49"/>
      <c r="BU48" s="49"/>
      <c r="BV48" s="49"/>
      <c r="BW48" s="49"/>
      <c r="BX48" s="49"/>
      <c r="BY48" s="49"/>
      <c r="BZ48" s="49"/>
    </row>
    <row r="49" spans="1:78" s="38" customFormat="1" ht="12.75" customHeight="1" x14ac:dyDescent="0.2">
      <c r="A49" s="617"/>
      <c r="B49" s="620"/>
      <c r="C49" s="621"/>
      <c r="D49" s="42"/>
      <c r="E49" s="615">
        <v>0</v>
      </c>
      <c r="F49" s="616"/>
      <c r="G49" s="45"/>
      <c r="H49" s="615">
        <v>0</v>
      </c>
      <c r="I49" s="616"/>
      <c r="J49" s="45"/>
      <c r="K49" s="615">
        <v>0</v>
      </c>
      <c r="L49" s="616"/>
      <c r="M49" s="45"/>
      <c r="N49" s="615">
        <v>0</v>
      </c>
      <c r="O49" s="616"/>
      <c r="P49" s="45"/>
      <c r="Q49" s="615">
        <v>0</v>
      </c>
      <c r="R49" s="616"/>
      <c r="S49" s="45"/>
      <c r="T49" s="523">
        <f t="shared" ref="T49:T53" si="5">E49+H49+K49+N49+Q49</f>
        <v>0</v>
      </c>
      <c r="U49" s="369"/>
      <c r="V49" s="300"/>
      <c r="W49" s="300"/>
      <c r="X49" s="300"/>
      <c r="Y49" s="300"/>
      <c r="Z49" s="300"/>
      <c r="AA49" s="300"/>
      <c r="AB49" s="300"/>
      <c r="AC49" s="300"/>
      <c r="AD49" s="300"/>
      <c r="AE49" s="300"/>
      <c r="AF49" s="300"/>
      <c r="AG49" s="300"/>
      <c r="AH49" s="300"/>
      <c r="AI49" s="300"/>
      <c r="AJ49" s="300"/>
      <c r="AK49" s="300"/>
      <c r="AL49" s="300"/>
      <c r="AM49" s="300"/>
      <c r="AN49" s="300"/>
      <c r="AO49" s="300"/>
      <c r="AP49" s="300"/>
      <c r="AQ49" s="300"/>
      <c r="AR49" s="300"/>
      <c r="AS49" s="300"/>
      <c r="AT49" s="300"/>
      <c r="AU49" s="300"/>
      <c r="AV49" s="300"/>
      <c r="AW49" s="300"/>
      <c r="AX49" s="300"/>
      <c r="AY49" s="300"/>
      <c r="AZ49" s="300"/>
      <c r="BA49" s="300"/>
      <c r="BB49" s="300"/>
      <c r="BC49" s="300"/>
      <c r="BD49" s="300"/>
      <c r="BE49" s="300"/>
      <c r="BF49" s="300"/>
      <c r="BG49" s="300"/>
      <c r="BH49" s="49"/>
      <c r="BI49" s="49"/>
      <c r="BJ49" s="49"/>
      <c r="BK49" s="49"/>
      <c r="BL49" s="49"/>
      <c r="BM49" s="49"/>
      <c r="BN49" s="49"/>
      <c r="BO49" s="49"/>
      <c r="BP49" s="49"/>
      <c r="BQ49" s="49"/>
      <c r="BR49" s="49"/>
      <c r="BS49" s="49"/>
      <c r="BT49" s="49"/>
      <c r="BU49" s="49"/>
      <c r="BV49" s="49"/>
      <c r="BW49" s="49"/>
      <c r="BX49" s="49"/>
      <c r="BY49" s="49"/>
      <c r="BZ49" s="49"/>
    </row>
    <row r="50" spans="1:78" s="38" customFormat="1" ht="12.75" customHeight="1" x14ac:dyDescent="0.2">
      <c r="A50" s="617"/>
      <c r="B50" s="620"/>
      <c r="C50" s="621"/>
      <c r="D50" s="42"/>
      <c r="E50" s="615">
        <v>0</v>
      </c>
      <c r="F50" s="616"/>
      <c r="G50" s="45"/>
      <c r="H50" s="615">
        <v>0</v>
      </c>
      <c r="I50" s="616"/>
      <c r="J50" s="45"/>
      <c r="K50" s="615">
        <v>0</v>
      </c>
      <c r="L50" s="616"/>
      <c r="M50" s="45"/>
      <c r="N50" s="615">
        <v>0</v>
      </c>
      <c r="O50" s="616"/>
      <c r="P50" s="45"/>
      <c r="Q50" s="615">
        <v>0</v>
      </c>
      <c r="R50" s="616"/>
      <c r="S50" s="45"/>
      <c r="T50" s="523">
        <f t="shared" si="5"/>
        <v>0</v>
      </c>
      <c r="U50" s="369"/>
      <c r="V50" s="300"/>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0"/>
      <c r="BE50" s="300"/>
      <c r="BF50" s="300"/>
      <c r="BG50" s="300"/>
      <c r="BH50" s="49"/>
      <c r="BI50" s="49"/>
      <c r="BJ50" s="49"/>
      <c r="BK50" s="49"/>
      <c r="BL50" s="49"/>
      <c r="BM50" s="49"/>
      <c r="BN50" s="49"/>
      <c r="BO50" s="49"/>
      <c r="BP50" s="49"/>
      <c r="BQ50" s="49"/>
      <c r="BR50" s="49"/>
      <c r="BS50" s="49"/>
      <c r="BT50" s="49"/>
      <c r="BU50" s="49"/>
      <c r="BV50" s="49"/>
      <c r="BW50" s="49"/>
      <c r="BX50" s="49"/>
      <c r="BY50" s="49"/>
      <c r="BZ50" s="49"/>
    </row>
    <row r="51" spans="1:78" s="38" customFormat="1" ht="12.75" customHeight="1" x14ac:dyDescent="0.2">
      <c r="A51" s="617"/>
      <c r="B51" s="620"/>
      <c r="C51" s="621"/>
      <c r="D51" s="42"/>
      <c r="E51" s="615">
        <v>0</v>
      </c>
      <c r="F51" s="616"/>
      <c r="G51" s="45"/>
      <c r="H51" s="615">
        <v>0</v>
      </c>
      <c r="I51" s="616"/>
      <c r="J51" s="45"/>
      <c r="K51" s="615">
        <v>0</v>
      </c>
      <c r="L51" s="616"/>
      <c r="M51" s="45"/>
      <c r="N51" s="615">
        <v>0</v>
      </c>
      <c r="O51" s="616"/>
      <c r="P51" s="45"/>
      <c r="Q51" s="615">
        <v>0</v>
      </c>
      <c r="R51" s="616"/>
      <c r="S51" s="45"/>
      <c r="T51" s="523">
        <f t="shared" si="5"/>
        <v>0</v>
      </c>
      <c r="U51" s="369"/>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300"/>
      <c r="AV51" s="300"/>
      <c r="AW51" s="300"/>
      <c r="AX51" s="300"/>
      <c r="AY51" s="300"/>
      <c r="AZ51" s="300"/>
      <c r="BA51" s="300"/>
      <c r="BB51" s="300"/>
      <c r="BC51" s="300"/>
      <c r="BD51" s="300"/>
      <c r="BE51" s="300"/>
      <c r="BF51" s="300"/>
      <c r="BG51" s="300"/>
      <c r="BH51" s="49"/>
      <c r="BI51" s="49"/>
      <c r="BJ51" s="49"/>
      <c r="BK51" s="49"/>
      <c r="BL51" s="49"/>
      <c r="BM51" s="49"/>
      <c r="BN51" s="49"/>
      <c r="BO51" s="49"/>
      <c r="BP51" s="49"/>
      <c r="BQ51" s="49"/>
      <c r="BR51" s="49"/>
      <c r="BS51" s="49"/>
      <c r="BT51" s="49"/>
      <c r="BU51" s="49"/>
      <c r="BV51" s="49"/>
      <c r="BW51" s="49"/>
      <c r="BX51" s="49"/>
      <c r="BY51" s="49"/>
      <c r="BZ51" s="49"/>
    </row>
    <row r="52" spans="1:78" s="38" customFormat="1" ht="12.75" customHeight="1" x14ac:dyDescent="0.2">
      <c r="A52" s="617"/>
      <c r="B52" s="620"/>
      <c r="C52" s="621"/>
      <c r="D52" s="42"/>
      <c r="E52" s="615">
        <v>0</v>
      </c>
      <c r="F52" s="616"/>
      <c r="G52" s="45"/>
      <c r="H52" s="615">
        <v>0</v>
      </c>
      <c r="I52" s="616"/>
      <c r="J52" s="45"/>
      <c r="K52" s="615">
        <v>0</v>
      </c>
      <c r="L52" s="616"/>
      <c r="M52" s="45"/>
      <c r="N52" s="615">
        <v>0</v>
      </c>
      <c r="O52" s="616"/>
      <c r="P52" s="45"/>
      <c r="Q52" s="615">
        <v>0</v>
      </c>
      <c r="R52" s="616"/>
      <c r="S52" s="45"/>
      <c r="T52" s="523">
        <f t="shared" si="5"/>
        <v>0</v>
      </c>
      <c r="U52" s="369"/>
      <c r="V52" s="347"/>
      <c r="W52" s="300"/>
      <c r="X52" s="300"/>
      <c r="Y52" s="300"/>
      <c r="Z52" s="300"/>
      <c r="AA52" s="300"/>
      <c r="AB52" s="300"/>
      <c r="AC52" s="300"/>
      <c r="AD52" s="300"/>
      <c r="AE52" s="300"/>
      <c r="AF52" s="300"/>
      <c r="AG52" s="300"/>
      <c r="AH52" s="300"/>
      <c r="AI52" s="300"/>
      <c r="AJ52" s="300"/>
      <c r="AK52" s="300"/>
      <c r="AL52" s="300"/>
      <c r="AM52" s="300"/>
      <c r="AN52" s="300"/>
      <c r="AO52" s="300"/>
      <c r="AP52" s="300"/>
      <c r="AQ52" s="300"/>
      <c r="AR52" s="300"/>
      <c r="AS52" s="300"/>
      <c r="AT52" s="300"/>
      <c r="AU52" s="300"/>
      <c r="AV52" s="300"/>
      <c r="AW52" s="300"/>
      <c r="AX52" s="300"/>
      <c r="AY52" s="300"/>
      <c r="AZ52" s="300"/>
      <c r="BA52" s="300"/>
      <c r="BB52" s="300"/>
      <c r="BC52" s="300"/>
      <c r="BD52" s="300"/>
      <c r="BE52" s="300"/>
      <c r="BF52" s="300"/>
      <c r="BG52" s="300"/>
      <c r="BH52" s="49"/>
      <c r="BI52" s="49"/>
      <c r="BJ52" s="49"/>
      <c r="BK52" s="49"/>
      <c r="BL52" s="49"/>
      <c r="BM52" s="49"/>
      <c r="BN52" s="49"/>
      <c r="BO52" s="49"/>
      <c r="BP52" s="49"/>
      <c r="BQ52" s="49"/>
      <c r="BR52" s="49"/>
      <c r="BS52" s="49"/>
      <c r="BT52" s="49"/>
      <c r="BU52" s="49"/>
      <c r="BV52" s="49"/>
      <c r="BW52" s="49"/>
      <c r="BX52" s="49"/>
      <c r="BY52" s="49"/>
      <c r="BZ52" s="49"/>
    </row>
    <row r="53" spans="1:78" s="38" customFormat="1" ht="12.75" customHeight="1" x14ac:dyDescent="0.2">
      <c r="A53" s="654" t="s">
        <v>156</v>
      </c>
      <c r="B53" s="655"/>
      <c r="C53" s="656"/>
      <c r="D53" s="42"/>
      <c r="E53" s="657">
        <f>ROUND((E46+E47+E48+E49+E50+E51+E52),0)</f>
        <v>0</v>
      </c>
      <c r="F53" s="658"/>
      <c r="G53" s="45"/>
      <c r="H53" s="657">
        <f>ROUND((H46+H47+H48+H49+H50+H51+H52),0)</f>
        <v>0</v>
      </c>
      <c r="I53" s="658"/>
      <c r="J53" s="45"/>
      <c r="K53" s="657">
        <f>ROUND((K46+K47+K48+K49+K50+K51+K52),0)</f>
        <v>0</v>
      </c>
      <c r="L53" s="658"/>
      <c r="M53" s="45"/>
      <c r="N53" s="657">
        <f>ROUND((N46+N47+N48+N49+N50+N51+N52),0)</f>
        <v>0</v>
      </c>
      <c r="O53" s="658"/>
      <c r="P53" s="45"/>
      <c r="Q53" s="657">
        <f>ROUND((Q46+Q47+Q48+Q49+Q50+Q51+Q52),0)</f>
        <v>0</v>
      </c>
      <c r="R53" s="658"/>
      <c r="S53" s="45"/>
      <c r="T53" s="525">
        <f t="shared" si="5"/>
        <v>0</v>
      </c>
      <c r="U53" s="538"/>
      <c r="V53" s="300"/>
      <c r="W53" s="300"/>
      <c r="X53" s="300"/>
      <c r="Y53" s="300"/>
      <c r="Z53" s="300"/>
      <c r="AA53" s="300"/>
      <c r="AB53" s="300"/>
      <c r="AC53" s="300"/>
      <c r="AD53" s="300"/>
      <c r="AE53" s="300"/>
      <c r="AF53" s="300"/>
      <c r="AG53" s="300"/>
      <c r="AH53" s="300"/>
      <c r="AI53" s="300"/>
      <c r="AJ53" s="300"/>
      <c r="AK53" s="300"/>
      <c r="AL53" s="300"/>
      <c r="AM53" s="300"/>
      <c r="AN53" s="300"/>
      <c r="AO53" s="300"/>
      <c r="AP53" s="300"/>
      <c r="AQ53" s="300"/>
      <c r="AR53" s="300"/>
      <c r="AS53" s="300"/>
      <c r="AT53" s="300"/>
      <c r="AU53" s="300"/>
      <c r="AV53" s="300"/>
      <c r="AW53" s="300"/>
      <c r="AX53" s="300"/>
      <c r="AY53" s="300"/>
      <c r="AZ53" s="300"/>
      <c r="BA53" s="300"/>
      <c r="BB53" s="300"/>
      <c r="BC53" s="300"/>
      <c r="BD53" s="300"/>
      <c r="BE53" s="300"/>
      <c r="BF53" s="300"/>
      <c r="BG53" s="300"/>
      <c r="BH53" s="49"/>
      <c r="BI53" s="49"/>
      <c r="BJ53" s="49"/>
      <c r="BK53" s="49"/>
      <c r="BL53" s="49"/>
      <c r="BM53" s="49"/>
      <c r="BN53" s="49"/>
      <c r="BO53" s="49"/>
      <c r="BP53" s="49"/>
      <c r="BQ53" s="49"/>
      <c r="BR53" s="49"/>
      <c r="BS53" s="49"/>
      <c r="BT53" s="49"/>
      <c r="BU53" s="49"/>
      <c r="BV53" s="49"/>
      <c r="BW53" s="49"/>
      <c r="BX53" s="49"/>
      <c r="BY53" s="49"/>
      <c r="BZ53" s="49"/>
    </row>
    <row r="54" spans="1:78" s="38" customFormat="1" ht="12.75" customHeight="1" x14ac:dyDescent="0.2">
      <c r="A54" s="644" t="s">
        <v>21</v>
      </c>
      <c r="B54" s="645"/>
      <c r="C54" s="646"/>
      <c r="D54" s="42"/>
      <c r="E54" s="647" t="s">
        <v>0</v>
      </c>
      <c r="F54" s="648"/>
      <c r="G54" s="45"/>
      <c r="H54" s="647" t="s">
        <v>1</v>
      </c>
      <c r="I54" s="648"/>
      <c r="J54" s="45"/>
      <c r="K54" s="647" t="s">
        <v>2</v>
      </c>
      <c r="L54" s="648"/>
      <c r="M54" s="45"/>
      <c r="N54" s="647" t="s">
        <v>3</v>
      </c>
      <c r="O54" s="648"/>
      <c r="P54" s="45"/>
      <c r="Q54" s="647" t="s">
        <v>4</v>
      </c>
      <c r="R54" s="648"/>
      <c r="S54" s="45"/>
      <c r="T54" s="524" t="s">
        <v>152</v>
      </c>
      <c r="U54" s="374"/>
      <c r="V54" s="343"/>
      <c r="W54" s="343"/>
      <c r="X54" s="300"/>
      <c r="Y54" s="300"/>
      <c r="Z54" s="300"/>
      <c r="AA54" s="300"/>
      <c r="AB54" s="300"/>
      <c r="AC54" s="300"/>
      <c r="AD54" s="300"/>
      <c r="AE54" s="300"/>
      <c r="AF54" s="300"/>
      <c r="AG54" s="300"/>
      <c r="AH54" s="300"/>
      <c r="AI54" s="300"/>
      <c r="AJ54" s="300"/>
      <c r="AK54" s="300"/>
      <c r="AL54" s="300"/>
      <c r="AM54" s="300"/>
      <c r="AN54" s="300"/>
      <c r="AO54" s="300"/>
      <c r="AP54" s="300"/>
      <c r="AQ54" s="300"/>
      <c r="AR54" s="300"/>
      <c r="AS54" s="300"/>
      <c r="AT54" s="300"/>
      <c r="AU54" s="300"/>
      <c r="AV54" s="300"/>
      <c r="AW54" s="300"/>
      <c r="AX54" s="300"/>
      <c r="AY54" s="300"/>
      <c r="AZ54" s="300"/>
      <c r="BA54" s="300"/>
      <c r="BB54" s="300"/>
      <c r="BC54" s="300"/>
      <c r="BD54" s="300"/>
      <c r="BE54" s="300"/>
      <c r="BF54" s="300"/>
      <c r="BG54" s="300"/>
      <c r="BH54" s="49"/>
      <c r="BI54" s="49"/>
      <c r="BJ54" s="49"/>
      <c r="BK54" s="49"/>
      <c r="BL54" s="49"/>
      <c r="BM54" s="49"/>
      <c r="BN54" s="49"/>
      <c r="BO54" s="49"/>
      <c r="BP54" s="49"/>
      <c r="BQ54" s="49"/>
      <c r="BR54" s="49"/>
      <c r="BS54" s="49"/>
      <c r="BT54" s="49"/>
      <c r="BU54" s="49"/>
      <c r="BV54" s="49"/>
      <c r="BW54" s="49"/>
      <c r="BX54" s="49"/>
      <c r="BY54" s="49"/>
      <c r="BZ54" s="49"/>
    </row>
    <row r="55" spans="1:78" s="38" customFormat="1" ht="12.75" customHeight="1" x14ac:dyDescent="0.2">
      <c r="A55" s="617"/>
      <c r="B55" s="620"/>
      <c r="C55" s="621"/>
      <c r="D55" s="42"/>
      <c r="E55" s="615">
        <v>0</v>
      </c>
      <c r="F55" s="616"/>
      <c r="G55" s="45"/>
      <c r="H55" s="615">
        <v>0</v>
      </c>
      <c r="I55" s="616"/>
      <c r="J55" s="45"/>
      <c r="K55" s="615">
        <v>0</v>
      </c>
      <c r="L55" s="616"/>
      <c r="M55" s="45"/>
      <c r="N55" s="615">
        <v>0</v>
      </c>
      <c r="O55" s="616"/>
      <c r="P55" s="45"/>
      <c r="Q55" s="615">
        <v>0</v>
      </c>
      <c r="R55" s="616"/>
      <c r="S55" s="45"/>
      <c r="T55" s="523">
        <f>E55+H55+K55+N55+Q55</f>
        <v>0</v>
      </c>
      <c r="U55" s="369"/>
      <c r="V55" s="300"/>
      <c r="W55" s="300"/>
      <c r="X55" s="300"/>
      <c r="Y55" s="300"/>
      <c r="Z55" s="300"/>
      <c r="AA55" s="300"/>
      <c r="AB55" s="300"/>
      <c r="AC55" s="300"/>
      <c r="AD55" s="300"/>
      <c r="AE55" s="300"/>
      <c r="AF55" s="300"/>
      <c r="AG55" s="300"/>
      <c r="AH55" s="300"/>
      <c r="AI55" s="300"/>
      <c r="AJ55" s="300"/>
      <c r="AK55" s="300"/>
      <c r="AL55" s="300"/>
      <c r="AM55" s="300"/>
      <c r="AN55" s="300"/>
      <c r="AO55" s="300"/>
      <c r="AP55" s="300"/>
      <c r="AQ55" s="300"/>
      <c r="AR55" s="300"/>
      <c r="AS55" s="300"/>
      <c r="AT55" s="300"/>
      <c r="AU55" s="300"/>
      <c r="AV55" s="300"/>
      <c r="AW55" s="300"/>
      <c r="AX55" s="300"/>
      <c r="AY55" s="300"/>
      <c r="AZ55" s="300"/>
      <c r="BA55" s="300"/>
      <c r="BB55" s="300"/>
      <c r="BC55" s="300"/>
      <c r="BD55" s="300"/>
      <c r="BE55" s="300"/>
      <c r="BF55" s="300"/>
      <c r="BG55" s="300"/>
      <c r="BH55" s="49"/>
      <c r="BI55" s="49"/>
      <c r="BJ55" s="49"/>
      <c r="BK55" s="49"/>
      <c r="BL55" s="49"/>
      <c r="BM55" s="49"/>
      <c r="BN55" s="49"/>
      <c r="BO55" s="49"/>
      <c r="BP55" s="49"/>
      <c r="BQ55" s="49"/>
      <c r="BR55" s="49"/>
      <c r="BS55" s="49"/>
      <c r="BT55" s="49"/>
      <c r="BU55" s="49"/>
      <c r="BV55" s="49"/>
      <c r="BW55" s="49"/>
      <c r="BX55" s="49"/>
      <c r="BY55" s="49"/>
      <c r="BZ55" s="49"/>
    </row>
    <row r="56" spans="1:78" s="38" customFormat="1" ht="12.75" customHeight="1" x14ac:dyDescent="0.2">
      <c r="A56" s="617"/>
      <c r="B56" s="620"/>
      <c r="C56" s="621"/>
      <c r="D56" s="42"/>
      <c r="E56" s="615">
        <v>0</v>
      </c>
      <c r="F56" s="616"/>
      <c r="G56" s="45"/>
      <c r="H56" s="615">
        <v>0</v>
      </c>
      <c r="I56" s="616"/>
      <c r="J56" s="45"/>
      <c r="K56" s="615">
        <v>0</v>
      </c>
      <c r="L56" s="616"/>
      <c r="M56" s="45"/>
      <c r="N56" s="615">
        <v>0</v>
      </c>
      <c r="O56" s="616"/>
      <c r="P56" s="45"/>
      <c r="Q56" s="615">
        <v>0</v>
      </c>
      <c r="R56" s="616"/>
      <c r="S56" s="45"/>
      <c r="T56" s="523">
        <f>E56+H56+K56+N56+Q56</f>
        <v>0</v>
      </c>
      <c r="U56" s="369"/>
      <c r="V56" s="300"/>
      <c r="W56" s="300"/>
      <c r="X56" s="300"/>
      <c r="Y56" s="300"/>
      <c r="Z56" s="300"/>
      <c r="AA56" s="300"/>
      <c r="AB56" s="300"/>
      <c r="AC56" s="300"/>
      <c r="AD56" s="300"/>
      <c r="AE56" s="300"/>
      <c r="AF56" s="300"/>
      <c r="AG56" s="300"/>
      <c r="AH56" s="300"/>
      <c r="AI56" s="300"/>
      <c r="AJ56" s="300"/>
      <c r="AK56" s="300"/>
      <c r="AL56" s="300"/>
      <c r="AM56" s="300"/>
      <c r="AN56" s="300"/>
      <c r="AO56" s="300"/>
      <c r="AP56" s="300"/>
      <c r="AQ56" s="300"/>
      <c r="AR56" s="300"/>
      <c r="AS56" s="300"/>
      <c r="AT56" s="300"/>
      <c r="AU56" s="300"/>
      <c r="AV56" s="300"/>
      <c r="AW56" s="300"/>
      <c r="AX56" s="300"/>
      <c r="AY56" s="300"/>
      <c r="AZ56" s="300"/>
      <c r="BA56" s="300"/>
      <c r="BB56" s="300"/>
      <c r="BC56" s="300"/>
      <c r="BD56" s="300"/>
      <c r="BE56" s="300"/>
      <c r="BF56" s="300"/>
      <c r="BG56" s="300"/>
      <c r="BH56" s="49"/>
      <c r="BI56" s="49"/>
      <c r="BJ56" s="49"/>
      <c r="BK56" s="49"/>
      <c r="BL56" s="49"/>
      <c r="BM56" s="49"/>
      <c r="BN56" s="49"/>
      <c r="BO56" s="49"/>
      <c r="BP56" s="49"/>
      <c r="BQ56" s="49"/>
      <c r="BR56" s="49"/>
      <c r="BS56" s="49"/>
      <c r="BT56" s="49"/>
      <c r="BU56" s="49"/>
      <c r="BV56" s="49"/>
      <c r="BW56" s="49"/>
      <c r="BX56" s="49"/>
      <c r="BY56" s="49"/>
      <c r="BZ56" s="49"/>
    </row>
    <row r="57" spans="1:78" s="38" customFormat="1" ht="12.75" customHeight="1" x14ac:dyDescent="0.2">
      <c r="A57" s="644" t="s">
        <v>19</v>
      </c>
      <c r="B57" s="645"/>
      <c r="C57" s="646"/>
      <c r="D57" s="42"/>
      <c r="E57" s="647" t="s">
        <v>0</v>
      </c>
      <c r="F57" s="648"/>
      <c r="G57" s="45"/>
      <c r="H57" s="647" t="s">
        <v>1</v>
      </c>
      <c r="I57" s="648"/>
      <c r="J57" s="45"/>
      <c r="K57" s="647" t="s">
        <v>2</v>
      </c>
      <c r="L57" s="648"/>
      <c r="M57" s="45"/>
      <c r="N57" s="647" t="s">
        <v>3</v>
      </c>
      <c r="O57" s="648"/>
      <c r="P57" s="45"/>
      <c r="Q57" s="647" t="s">
        <v>4</v>
      </c>
      <c r="R57" s="648"/>
      <c r="S57" s="45"/>
      <c r="T57" s="524" t="s">
        <v>153</v>
      </c>
      <c r="U57" s="374"/>
      <c r="V57" s="343"/>
      <c r="W57" s="343"/>
      <c r="X57" s="300"/>
      <c r="Y57" s="300"/>
      <c r="Z57" s="300"/>
      <c r="AA57" s="300"/>
      <c r="AB57" s="300"/>
      <c r="AC57" s="300"/>
      <c r="AD57" s="300"/>
      <c r="AE57" s="300"/>
      <c r="AF57" s="300"/>
      <c r="AG57" s="300"/>
      <c r="AH57" s="300"/>
      <c r="AI57" s="300"/>
      <c r="AJ57" s="300"/>
      <c r="AK57" s="300"/>
      <c r="AL57" s="300"/>
      <c r="AM57" s="300"/>
      <c r="AN57" s="300"/>
      <c r="AO57" s="300"/>
      <c r="AP57" s="300"/>
      <c r="AQ57" s="300"/>
      <c r="AR57" s="300"/>
      <c r="AS57" s="300"/>
      <c r="AT57" s="300"/>
      <c r="AU57" s="300"/>
      <c r="AV57" s="300"/>
      <c r="AW57" s="300"/>
      <c r="AX57" s="300"/>
      <c r="AY57" s="300"/>
      <c r="AZ57" s="300"/>
      <c r="BA57" s="300"/>
      <c r="BB57" s="300"/>
      <c r="BC57" s="300"/>
      <c r="BD57" s="300"/>
      <c r="BE57" s="300"/>
      <c r="BF57" s="300"/>
      <c r="BG57" s="300"/>
      <c r="BH57" s="49"/>
      <c r="BI57" s="49"/>
      <c r="BJ57" s="49"/>
      <c r="BK57" s="49"/>
      <c r="BL57" s="49"/>
      <c r="BM57" s="49"/>
      <c r="BN57" s="49"/>
      <c r="BO57" s="49"/>
      <c r="BP57" s="49"/>
      <c r="BQ57" s="49"/>
      <c r="BR57" s="49"/>
      <c r="BS57" s="49"/>
      <c r="BT57" s="49"/>
      <c r="BU57" s="49"/>
      <c r="BV57" s="49"/>
      <c r="BW57" s="49"/>
      <c r="BX57" s="49"/>
      <c r="BY57" s="49"/>
      <c r="BZ57" s="49"/>
    </row>
    <row r="58" spans="1:78" s="38" customFormat="1" ht="12.75" customHeight="1" x14ac:dyDescent="0.2">
      <c r="A58" s="617"/>
      <c r="B58" s="620"/>
      <c r="C58" s="621"/>
      <c r="D58" s="42"/>
      <c r="E58" s="615">
        <v>0</v>
      </c>
      <c r="F58" s="616"/>
      <c r="G58" s="45"/>
      <c r="H58" s="615">
        <v>0</v>
      </c>
      <c r="I58" s="616"/>
      <c r="J58" s="45"/>
      <c r="K58" s="615">
        <v>0</v>
      </c>
      <c r="L58" s="616"/>
      <c r="M58" s="45"/>
      <c r="N58" s="615">
        <v>0</v>
      </c>
      <c r="O58" s="616"/>
      <c r="P58" s="45"/>
      <c r="Q58" s="615">
        <v>0</v>
      </c>
      <c r="R58" s="616"/>
      <c r="S58" s="45"/>
      <c r="T58" s="523">
        <f>E58+H58+K58+N58+Q58</f>
        <v>0</v>
      </c>
      <c r="U58" s="369"/>
      <c r="V58" s="347"/>
      <c r="W58" s="300"/>
      <c r="X58" s="300"/>
      <c r="Y58" s="300"/>
      <c r="Z58" s="300"/>
      <c r="AA58" s="300"/>
      <c r="AB58" s="300"/>
      <c r="AC58" s="300"/>
      <c r="AD58" s="300"/>
      <c r="AE58" s="300"/>
      <c r="AF58" s="300"/>
      <c r="AG58" s="300"/>
      <c r="AH58" s="300"/>
      <c r="AI58" s="300"/>
      <c r="AJ58" s="300"/>
      <c r="AK58" s="300"/>
      <c r="AL58" s="300"/>
      <c r="AM58" s="300"/>
      <c r="AN58" s="300"/>
      <c r="AO58" s="300"/>
      <c r="AP58" s="300"/>
      <c r="AQ58" s="300"/>
      <c r="AR58" s="300"/>
      <c r="AS58" s="300"/>
      <c r="AT58" s="300"/>
      <c r="AU58" s="300"/>
      <c r="AV58" s="300"/>
      <c r="AW58" s="300"/>
      <c r="AX58" s="300"/>
      <c r="AY58" s="300"/>
      <c r="AZ58" s="300"/>
      <c r="BA58" s="300"/>
      <c r="BB58" s="300"/>
      <c r="BC58" s="300"/>
      <c r="BD58" s="300"/>
      <c r="BE58" s="300"/>
      <c r="BF58" s="300"/>
      <c r="BG58" s="300"/>
      <c r="BH58" s="49"/>
      <c r="BI58" s="49"/>
      <c r="BJ58" s="49"/>
      <c r="BK58" s="49"/>
      <c r="BL58" s="49"/>
      <c r="BM58" s="49"/>
      <c r="BN58" s="49"/>
      <c r="BO58" s="49"/>
      <c r="BP58" s="49"/>
      <c r="BQ58" s="49"/>
      <c r="BR58" s="49"/>
      <c r="BS58" s="49"/>
      <c r="BT58" s="49"/>
      <c r="BU58" s="49"/>
      <c r="BV58" s="49"/>
      <c r="BW58" s="49"/>
      <c r="BX58" s="49"/>
      <c r="BY58" s="49"/>
      <c r="BZ58" s="49"/>
    </row>
    <row r="59" spans="1:78" s="38" customFormat="1" ht="12.75" customHeight="1" x14ac:dyDescent="0.2">
      <c r="A59" s="617"/>
      <c r="B59" s="620"/>
      <c r="C59" s="621"/>
      <c r="D59" s="42"/>
      <c r="E59" s="615">
        <v>0</v>
      </c>
      <c r="F59" s="616"/>
      <c r="G59" s="45"/>
      <c r="H59" s="615">
        <v>0</v>
      </c>
      <c r="I59" s="616"/>
      <c r="J59" s="45"/>
      <c r="K59" s="615">
        <v>0</v>
      </c>
      <c r="L59" s="616"/>
      <c r="M59" s="45"/>
      <c r="N59" s="615">
        <v>0</v>
      </c>
      <c r="O59" s="616"/>
      <c r="P59" s="45"/>
      <c r="Q59" s="615">
        <v>0</v>
      </c>
      <c r="R59" s="616"/>
      <c r="S59" s="45"/>
      <c r="T59" s="523">
        <f>E59+H59+K59+N59+Q59</f>
        <v>0</v>
      </c>
      <c r="U59" s="369"/>
      <c r="V59" s="300"/>
      <c r="W59" s="300"/>
      <c r="X59" s="300"/>
      <c r="Y59" s="300"/>
      <c r="Z59" s="300"/>
      <c r="AA59" s="300"/>
      <c r="AB59" s="300"/>
      <c r="AC59" s="300"/>
      <c r="AD59" s="300"/>
      <c r="AE59" s="300"/>
      <c r="AF59" s="300"/>
      <c r="AG59" s="300"/>
      <c r="AH59" s="300"/>
      <c r="AI59" s="300"/>
      <c r="AJ59" s="300"/>
      <c r="AK59" s="300"/>
      <c r="AL59" s="300"/>
      <c r="AM59" s="300"/>
      <c r="AN59" s="300"/>
      <c r="AO59" s="300"/>
      <c r="AP59" s="300"/>
      <c r="AQ59" s="300"/>
      <c r="AR59" s="300"/>
      <c r="AS59" s="300"/>
      <c r="AT59" s="300"/>
      <c r="AU59" s="300"/>
      <c r="AV59" s="300"/>
      <c r="AW59" s="300"/>
      <c r="AX59" s="300"/>
      <c r="AY59" s="300"/>
      <c r="AZ59" s="300"/>
      <c r="BA59" s="300"/>
      <c r="BB59" s="300"/>
      <c r="BC59" s="300"/>
      <c r="BD59" s="300"/>
      <c r="BE59" s="300"/>
      <c r="BF59" s="300"/>
      <c r="BG59" s="300"/>
      <c r="BH59" s="49"/>
      <c r="BI59" s="49"/>
      <c r="BJ59" s="49"/>
      <c r="BK59" s="49"/>
      <c r="BL59" s="49"/>
      <c r="BM59" s="49"/>
      <c r="BN59" s="49"/>
      <c r="BO59" s="49"/>
      <c r="BP59" s="49"/>
      <c r="BQ59" s="49"/>
      <c r="BR59" s="49"/>
      <c r="BS59" s="49"/>
      <c r="BT59" s="49"/>
      <c r="BU59" s="49"/>
      <c r="BV59" s="49"/>
      <c r="BW59" s="49"/>
      <c r="BX59" s="49"/>
      <c r="BY59" s="49"/>
      <c r="BZ59" s="49"/>
    </row>
    <row r="60" spans="1:78" s="38" customFormat="1" ht="12.75" customHeight="1" x14ac:dyDescent="0.2">
      <c r="A60" s="644" t="s">
        <v>20</v>
      </c>
      <c r="B60" s="645"/>
      <c r="C60" s="646"/>
      <c r="D60" s="42"/>
      <c r="E60" s="647" t="s">
        <v>0</v>
      </c>
      <c r="F60" s="648"/>
      <c r="G60" s="45"/>
      <c r="H60" s="647" t="s">
        <v>1</v>
      </c>
      <c r="I60" s="648"/>
      <c r="J60" s="45"/>
      <c r="K60" s="647" t="s">
        <v>2</v>
      </c>
      <c r="L60" s="648"/>
      <c r="M60" s="45"/>
      <c r="N60" s="647" t="s">
        <v>3</v>
      </c>
      <c r="O60" s="648"/>
      <c r="P60" s="45"/>
      <c r="Q60" s="647" t="s">
        <v>4</v>
      </c>
      <c r="R60" s="648"/>
      <c r="S60" s="45"/>
      <c r="T60" s="524" t="s">
        <v>154</v>
      </c>
      <c r="U60" s="374"/>
      <c r="V60" s="343"/>
      <c r="W60" s="343"/>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c r="AY60" s="300"/>
      <c r="AZ60" s="300"/>
      <c r="BA60" s="300"/>
      <c r="BB60" s="300"/>
      <c r="BC60" s="300"/>
      <c r="BD60" s="300"/>
      <c r="BE60" s="300"/>
      <c r="BF60" s="300"/>
      <c r="BG60" s="300"/>
      <c r="BH60" s="49"/>
      <c r="BI60" s="49"/>
      <c r="BJ60" s="49"/>
      <c r="BK60" s="49"/>
      <c r="BL60" s="49"/>
      <c r="BM60" s="49"/>
      <c r="BN60" s="49"/>
      <c r="BO60" s="49"/>
      <c r="BP60" s="49"/>
      <c r="BQ60" s="49"/>
      <c r="BR60" s="49"/>
      <c r="BS60" s="49"/>
      <c r="BT60" s="49"/>
      <c r="BU60" s="49"/>
      <c r="BV60" s="49"/>
      <c r="BW60" s="49"/>
      <c r="BX60" s="49"/>
      <c r="BY60" s="49"/>
      <c r="BZ60" s="49"/>
    </row>
    <row r="61" spans="1:78" s="38" customFormat="1" ht="12.75" customHeight="1" x14ac:dyDescent="0.2">
      <c r="A61" s="719" t="s">
        <v>170</v>
      </c>
      <c r="B61" s="720"/>
      <c r="C61" s="721"/>
      <c r="D61" s="42"/>
      <c r="E61" s="615">
        <f>'Per diem calculations - rodents'!H25</f>
        <v>0</v>
      </c>
      <c r="F61" s="616"/>
      <c r="G61" s="45"/>
      <c r="H61" s="615">
        <f>'Per diem calculations - rodents'!O25</f>
        <v>0</v>
      </c>
      <c r="I61" s="616"/>
      <c r="J61" s="45"/>
      <c r="K61" s="615">
        <f>'Per diem calculations - rodents'!V25</f>
        <v>0</v>
      </c>
      <c r="L61" s="616"/>
      <c r="M61" s="45"/>
      <c r="N61" s="615">
        <f>'Per diem calculations - rodents'!AC25</f>
        <v>0</v>
      </c>
      <c r="O61" s="616"/>
      <c r="P61" s="45"/>
      <c r="Q61" s="615">
        <f>'Per diem calculations - rodents'!AJ25</f>
        <v>0</v>
      </c>
      <c r="R61" s="616"/>
      <c r="S61" s="45"/>
      <c r="T61" s="523">
        <f>E61+H61+K61+N61+Q61</f>
        <v>0</v>
      </c>
      <c r="U61" s="537"/>
      <c r="V61" s="347"/>
      <c r="W61" s="300"/>
      <c r="X61" s="300"/>
      <c r="Y61" s="300"/>
      <c r="Z61" s="300"/>
      <c r="AA61" s="300"/>
      <c r="AB61" s="300"/>
      <c r="AC61" s="300"/>
      <c r="AD61" s="300"/>
      <c r="AE61" s="300"/>
      <c r="AF61" s="300"/>
      <c r="AG61" s="300"/>
      <c r="AH61" s="300"/>
      <c r="AI61" s="300"/>
      <c r="AJ61" s="300"/>
      <c r="AK61" s="300"/>
      <c r="AL61" s="300"/>
      <c r="AM61" s="300"/>
      <c r="AN61" s="300"/>
      <c r="AO61" s="300"/>
      <c r="AP61" s="300"/>
      <c r="AQ61" s="300"/>
      <c r="AR61" s="300"/>
      <c r="AS61" s="300"/>
      <c r="AT61" s="300"/>
      <c r="AU61" s="300"/>
      <c r="AV61" s="300"/>
      <c r="AW61" s="300"/>
      <c r="AX61" s="300"/>
      <c r="AY61" s="300"/>
      <c r="AZ61" s="300"/>
      <c r="BA61" s="300"/>
      <c r="BB61" s="300"/>
      <c r="BC61" s="300"/>
      <c r="BD61" s="300"/>
      <c r="BE61" s="300"/>
      <c r="BF61" s="300"/>
      <c r="BG61" s="300"/>
      <c r="BH61" s="49"/>
      <c r="BI61" s="49"/>
      <c r="BJ61" s="49"/>
      <c r="BK61" s="49"/>
      <c r="BL61" s="49"/>
      <c r="BM61" s="49"/>
      <c r="BN61" s="49"/>
      <c r="BO61" s="49"/>
      <c r="BP61" s="49"/>
      <c r="BQ61" s="49"/>
      <c r="BR61" s="49"/>
      <c r="BS61" s="49"/>
      <c r="BT61" s="49"/>
      <c r="BU61" s="49"/>
      <c r="BV61" s="49"/>
      <c r="BW61" s="49"/>
      <c r="BX61" s="49"/>
      <c r="BY61" s="49"/>
      <c r="BZ61" s="49"/>
    </row>
    <row r="62" spans="1:78" s="38" customFormat="1" ht="12.75" customHeight="1" x14ac:dyDescent="0.2">
      <c r="A62" s="719" t="s">
        <v>171</v>
      </c>
      <c r="B62" s="720"/>
      <c r="C62" s="721"/>
      <c r="D62" s="42"/>
      <c r="E62" s="615">
        <f>'Per diem calculations -NHPs'!E18</f>
        <v>0</v>
      </c>
      <c r="F62" s="616"/>
      <c r="G62" s="45"/>
      <c r="H62" s="615">
        <f>'Per diem calculations -NHPs'!I18</f>
        <v>0</v>
      </c>
      <c r="I62" s="616"/>
      <c r="J62" s="45"/>
      <c r="K62" s="615">
        <f>'Per diem calculations -NHPs'!M18</f>
        <v>0</v>
      </c>
      <c r="L62" s="616"/>
      <c r="M62" s="45"/>
      <c r="N62" s="615">
        <f>'Per diem calculations -NHPs'!Q18</f>
        <v>0</v>
      </c>
      <c r="O62" s="616"/>
      <c r="P62" s="45"/>
      <c r="Q62" s="615">
        <f>'Per diem calculations -NHPs'!U18</f>
        <v>0</v>
      </c>
      <c r="R62" s="616"/>
      <c r="S62" s="45"/>
      <c r="T62" s="523">
        <f>E62+H62+K62+N62+Q62</f>
        <v>0</v>
      </c>
      <c r="U62" s="537"/>
      <c r="V62" s="347"/>
      <c r="W62" s="300"/>
      <c r="X62" s="300"/>
      <c r="Y62" s="300"/>
      <c r="Z62" s="300"/>
      <c r="AA62" s="300"/>
      <c r="AB62" s="300"/>
      <c r="AC62" s="300"/>
      <c r="AD62" s="300"/>
      <c r="AE62" s="300"/>
      <c r="AF62" s="300"/>
      <c r="AG62" s="300"/>
      <c r="AH62" s="300"/>
      <c r="AI62" s="300"/>
      <c r="AJ62" s="300"/>
      <c r="AK62" s="300"/>
      <c r="AL62" s="300"/>
      <c r="AM62" s="300"/>
      <c r="AN62" s="300"/>
      <c r="AO62" s="300"/>
      <c r="AP62" s="300"/>
      <c r="AQ62" s="300"/>
      <c r="AR62" s="300"/>
      <c r="AS62" s="300"/>
      <c r="AT62" s="300"/>
      <c r="AU62" s="300"/>
      <c r="AV62" s="300"/>
      <c r="AW62" s="300"/>
      <c r="AX62" s="300"/>
      <c r="AY62" s="300"/>
      <c r="AZ62" s="300"/>
      <c r="BA62" s="300"/>
      <c r="BB62" s="300"/>
      <c r="BC62" s="300"/>
      <c r="BD62" s="300"/>
      <c r="BE62" s="300"/>
      <c r="BF62" s="300"/>
      <c r="BG62" s="300"/>
      <c r="BH62" s="49"/>
      <c r="BI62" s="49"/>
      <c r="BJ62" s="49"/>
      <c r="BK62" s="49"/>
      <c r="BL62" s="49"/>
      <c r="BM62" s="49"/>
      <c r="BN62" s="49"/>
      <c r="BO62" s="49"/>
      <c r="BP62" s="49"/>
      <c r="BQ62" s="49"/>
      <c r="BR62" s="49"/>
      <c r="BS62" s="49"/>
      <c r="BT62" s="49"/>
      <c r="BU62" s="49"/>
      <c r="BV62" s="49"/>
      <c r="BW62" s="49"/>
      <c r="BX62" s="49"/>
      <c r="BY62" s="49"/>
      <c r="BZ62" s="49"/>
    </row>
    <row r="63" spans="1:78" s="38" customFormat="1" ht="12.75" customHeight="1" x14ac:dyDescent="0.2">
      <c r="A63" s="644" t="s">
        <v>22</v>
      </c>
      <c r="B63" s="645"/>
      <c r="C63" s="646"/>
      <c r="D63" s="42"/>
      <c r="E63" s="647" t="s">
        <v>0</v>
      </c>
      <c r="F63" s="648"/>
      <c r="G63" s="45"/>
      <c r="H63" s="647" t="s">
        <v>1</v>
      </c>
      <c r="I63" s="648"/>
      <c r="J63" s="45"/>
      <c r="K63" s="647" t="s">
        <v>2</v>
      </c>
      <c r="L63" s="648"/>
      <c r="M63" s="45"/>
      <c r="N63" s="647" t="s">
        <v>3</v>
      </c>
      <c r="O63" s="648"/>
      <c r="P63" s="45"/>
      <c r="Q63" s="647" t="s">
        <v>4</v>
      </c>
      <c r="R63" s="648"/>
      <c r="S63" s="45"/>
      <c r="T63" s="524" t="s">
        <v>155</v>
      </c>
      <c r="U63" s="374"/>
      <c r="V63" s="343"/>
      <c r="W63" s="343"/>
      <c r="X63" s="300"/>
      <c r="Y63" s="300"/>
      <c r="Z63" s="300"/>
      <c r="AA63" s="300"/>
      <c r="AB63" s="300"/>
      <c r="AC63" s="300"/>
      <c r="AD63" s="300"/>
      <c r="AE63" s="300"/>
      <c r="AF63" s="300"/>
      <c r="AG63" s="300"/>
      <c r="AH63" s="300"/>
      <c r="AI63" s="300"/>
      <c r="AJ63" s="300"/>
      <c r="AK63" s="300"/>
      <c r="AL63" s="300"/>
      <c r="AM63" s="300"/>
      <c r="AN63" s="300"/>
      <c r="AO63" s="300"/>
      <c r="AP63" s="300"/>
      <c r="AQ63" s="300"/>
      <c r="AR63" s="300"/>
      <c r="AS63" s="300"/>
      <c r="AT63" s="300"/>
      <c r="AU63" s="300"/>
      <c r="AV63" s="300"/>
      <c r="AW63" s="300"/>
      <c r="AX63" s="300"/>
      <c r="AY63" s="300"/>
      <c r="AZ63" s="300"/>
      <c r="BA63" s="300"/>
      <c r="BB63" s="300"/>
      <c r="BC63" s="300"/>
      <c r="BD63" s="300"/>
      <c r="BE63" s="300"/>
      <c r="BF63" s="300"/>
      <c r="BG63" s="300"/>
      <c r="BH63" s="49"/>
      <c r="BI63" s="49"/>
      <c r="BJ63" s="49"/>
      <c r="BK63" s="49"/>
      <c r="BL63" s="49"/>
      <c r="BM63" s="49"/>
      <c r="BN63" s="49"/>
      <c r="BO63" s="49"/>
      <c r="BP63" s="49"/>
      <c r="BQ63" s="49"/>
      <c r="BR63" s="49"/>
      <c r="BS63" s="49"/>
      <c r="BT63" s="49"/>
      <c r="BU63" s="49"/>
      <c r="BV63" s="49"/>
      <c r="BW63" s="49"/>
      <c r="BX63" s="49"/>
      <c r="BY63" s="49"/>
      <c r="BZ63" s="49"/>
    </row>
    <row r="64" spans="1:78" s="38" customFormat="1" ht="12.75" customHeight="1" x14ac:dyDescent="0.2">
      <c r="A64" s="617"/>
      <c r="B64" s="620"/>
      <c r="C64" s="621"/>
      <c r="D64" s="42"/>
      <c r="E64" s="615">
        <v>0</v>
      </c>
      <c r="F64" s="616"/>
      <c r="G64" s="45"/>
      <c r="H64" s="615">
        <v>0</v>
      </c>
      <c r="I64" s="616"/>
      <c r="J64" s="45"/>
      <c r="K64" s="615">
        <v>0</v>
      </c>
      <c r="L64" s="616"/>
      <c r="M64" s="45"/>
      <c r="N64" s="615">
        <v>0</v>
      </c>
      <c r="O64" s="616"/>
      <c r="P64" s="45"/>
      <c r="Q64" s="615">
        <v>0</v>
      </c>
      <c r="R64" s="616"/>
      <c r="S64" s="45"/>
      <c r="T64" s="523">
        <f>E64+H64+K64+N64+Q64</f>
        <v>0</v>
      </c>
      <c r="U64" s="369"/>
      <c r="V64" s="300"/>
      <c r="W64" s="300"/>
      <c r="X64" s="300"/>
      <c r="Y64" s="300"/>
      <c r="Z64" s="300"/>
      <c r="AA64" s="300"/>
      <c r="AB64" s="300"/>
      <c r="AC64" s="300"/>
      <c r="AD64" s="300"/>
      <c r="AE64" s="300"/>
      <c r="AF64" s="300"/>
      <c r="AG64" s="300"/>
      <c r="AH64" s="300"/>
      <c r="AI64" s="300"/>
      <c r="AJ64" s="300"/>
      <c r="AK64" s="300"/>
      <c r="AL64" s="300"/>
      <c r="AM64" s="300"/>
      <c r="AN64" s="300"/>
      <c r="AO64" s="300"/>
      <c r="AP64" s="300"/>
      <c r="AQ64" s="300"/>
      <c r="AR64" s="300"/>
      <c r="AS64" s="300"/>
      <c r="AT64" s="300"/>
      <c r="AU64" s="300"/>
      <c r="AV64" s="300"/>
      <c r="AW64" s="300"/>
      <c r="AX64" s="300"/>
      <c r="AY64" s="300"/>
      <c r="AZ64" s="300"/>
      <c r="BA64" s="300"/>
      <c r="BB64" s="300"/>
      <c r="BC64" s="300"/>
      <c r="BD64" s="300"/>
      <c r="BE64" s="300"/>
      <c r="BF64" s="300"/>
      <c r="BG64" s="300"/>
      <c r="BH64" s="49"/>
      <c r="BI64" s="49"/>
      <c r="BJ64" s="49"/>
      <c r="BK64" s="49"/>
      <c r="BL64" s="49"/>
      <c r="BM64" s="49"/>
      <c r="BN64" s="49"/>
      <c r="BO64" s="49"/>
      <c r="BP64" s="49"/>
      <c r="BQ64" s="49"/>
      <c r="BR64" s="49"/>
      <c r="BS64" s="49"/>
      <c r="BT64" s="49"/>
      <c r="BU64" s="49"/>
      <c r="BV64" s="49"/>
      <c r="BW64" s="49"/>
      <c r="BX64" s="49"/>
      <c r="BY64" s="49"/>
      <c r="BZ64" s="49"/>
    </row>
    <row r="65" spans="1:78" s="38" customFormat="1" ht="12.75" customHeight="1" x14ac:dyDescent="0.2">
      <c r="A65" s="678"/>
      <c r="B65" s="620"/>
      <c r="C65" s="621"/>
      <c r="D65" s="42"/>
      <c r="E65" s="615">
        <v>0</v>
      </c>
      <c r="F65" s="616"/>
      <c r="G65" s="45"/>
      <c r="H65" s="615">
        <v>0</v>
      </c>
      <c r="I65" s="616"/>
      <c r="J65" s="45"/>
      <c r="K65" s="615">
        <v>0</v>
      </c>
      <c r="L65" s="616"/>
      <c r="M65" s="45"/>
      <c r="N65" s="615">
        <v>0</v>
      </c>
      <c r="O65" s="616"/>
      <c r="P65" s="45"/>
      <c r="Q65" s="615">
        <v>0</v>
      </c>
      <c r="R65" s="616"/>
      <c r="S65" s="45"/>
      <c r="T65" s="523">
        <f t="shared" ref="T65" si="6">E65+H65+K65+N65+Q65</f>
        <v>0</v>
      </c>
      <c r="U65" s="369"/>
      <c r="V65" s="300"/>
      <c r="W65" s="300"/>
      <c r="X65" s="300"/>
      <c r="Y65" s="300"/>
      <c r="Z65" s="300"/>
      <c r="AA65" s="300"/>
      <c r="AB65" s="300"/>
      <c r="AC65" s="300"/>
      <c r="AD65" s="300"/>
      <c r="AE65" s="300"/>
      <c r="AF65" s="300"/>
      <c r="AG65" s="300"/>
      <c r="AH65" s="300"/>
      <c r="AI65" s="300"/>
      <c r="AJ65" s="300"/>
      <c r="AK65" s="300"/>
      <c r="AL65" s="300"/>
      <c r="AM65" s="300"/>
      <c r="AN65" s="300"/>
      <c r="AO65" s="300"/>
      <c r="AP65" s="300"/>
      <c r="AQ65" s="300"/>
      <c r="AR65" s="300"/>
      <c r="AS65" s="300"/>
      <c r="AT65" s="300"/>
      <c r="AU65" s="300"/>
      <c r="AV65" s="300"/>
      <c r="AW65" s="300"/>
      <c r="AX65" s="300"/>
      <c r="AY65" s="300"/>
      <c r="AZ65" s="300"/>
      <c r="BA65" s="300"/>
      <c r="BB65" s="300"/>
      <c r="BC65" s="300"/>
      <c r="BD65" s="300"/>
      <c r="BE65" s="300"/>
      <c r="BF65" s="300"/>
      <c r="BG65" s="300"/>
      <c r="BH65" s="49"/>
      <c r="BI65" s="49"/>
      <c r="BJ65" s="49"/>
      <c r="BK65" s="49"/>
      <c r="BL65" s="49"/>
      <c r="BM65" s="49"/>
      <c r="BN65" s="49"/>
      <c r="BO65" s="49"/>
      <c r="BP65" s="49"/>
      <c r="BQ65" s="49"/>
      <c r="BR65" s="49"/>
      <c r="BS65" s="49"/>
      <c r="BT65" s="49"/>
      <c r="BU65" s="49"/>
      <c r="BV65" s="49"/>
      <c r="BW65" s="49"/>
      <c r="BX65" s="49"/>
      <c r="BY65" s="49"/>
      <c r="BZ65" s="49"/>
    </row>
    <row r="66" spans="1:78" s="38" customFormat="1" ht="3" customHeight="1" x14ac:dyDescent="0.2">
      <c r="A66" s="732"/>
      <c r="B66" s="733"/>
      <c r="C66" s="733"/>
      <c r="D66" s="734"/>
      <c r="E66" s="735"/>
      <c r="F66" s="736"/>
      <c r="G66" s="45"/>
      <c r="H66" s="735"/>
      <c r="I66" s="736"/>
      <c r="J66" s="45"/>
      <c r="K66" s="735"/>
      <c r="L66" s="736"/>
      <c r="M66" s="45"/>
      <c r="N66" s="735"/>
      <c r="O66" s="736"/>
      <c r="P66" s="45"/>
      <c r="Q66" s="735"/>
      <c r="R66" s="736"/>
      <c r="S66" s="45"/>
      <c r="T66" s="526"/>
      <c r="U66" s="375"/>
      <c r="V66" s="300"/>
      <c r="W66" s="300"/>
      <c r="X66" s="300"/>
      <c r="Y66" s="300"/>
      <c r="Z66" s="300"/>
      <c r="AA66" s="300"/>
      <c r="AB66" s="300"/>
      <c r="AC66" s="300"/>
      <c r="AD66" s="300"/>
      <c r="AE66" s="300"/>
      <c r="AF66" s="300"/>
      <c r="AG66" s="300"/>
      <c r="AH66" s="300"/>
      <c r="AI66" s="300"/>
      <c r="AJ66" s="300"/>
      <c r="AK66" s="300"/>
      <c r="AL66" s="300"/>
      <c r="AM66" s="300"/>
      <c r="AN66" s="300"/>
      <c r="AO66" s="300"/>
      <c r="AP66" s="300"/>
      <c r="AQ66" s="300"/>
      <c r="AR66" s="300"/>
      <c r="AS66" s="300"/>
      <c r="AT66" s="300"/>
      <c r="AU66" s="300"/>
      <c r="AV66" s="300"/>
      <c r="AW66" s="300"/>
      <c r="AX66" s="300"/>
      <c r="AY66" s="300"/>
      <c r="AZ66" s="300"/>
      <c r="BA66" s="300"/>
      <c r="BB66" s="300"/>
      <c r="BC66" s="300"/>
      <c r="BD66" s="300"/>
      <c r="BE66" s="300"/>
      <c r="BF66" s="300"/>
      <c r="BG66" s="300"/>
      <c r="BH66" s="49"/>
      <c r="BI66" s="49"/>
      <c r="BJ66" s="49"/>
      <c r="BK66" s="49"/>
      <c r="BL66" s="49"/>
      <c r="BM66" s="49"/>
      <c r="BN66" s="49"/>
      <c r="BO66" s="49"/>
      <c r="BP66" s="49"/>
      <c r="BQ66" s="49"/>
      <c r="BR66" s="49"/>
      <c r="BS66" s="49"/>
      <c r="BT66" s="49"/>
      <c r="BU66" s="49"/>
      <c r="BV66" s="49"/>
      <c r="BW66" s="49"/>
      <c r="BX66" s="49"/>
      <c r="BY66" s="49"/>
      <c r="BZ66" s="49"/>
    </row>
    <row r="67" spans="1:78" s="38" customFormat="1" ht="15.75" thickBot="1" x14ac:dyDescent="0.3">
      <c r="A67" s="727" t="s">
        <v>23</v>
      </c>
      <c r="B67" s="728"/>
      <c r="C67" s="728"/>
      <c r="D67" s="729"/>
      <c r="E67" s="730">
        <f>ROUND((E40+E41+E42+E43+E44+E46+E47+E48+E49+E50+E51+E52+E55+E56+E58+E59+E61+E62+E64+E65),0)</f>
        <v>0</v>
      </c>
      <c r="F67" s="731"/>
      <c r="G67" s="45"/>
      <c r="H67" s="730">
        <f>ROUND((H40+H41+H42+H43+H44+H46+H47+H48+H49+H50+H51+H52+H55+H56+H58+H59+H61+H62+H64+H65),0)</f>
        <v>0</v>
      </c>
      <c r="I67" s="731"/>
      <c r="J67" s="45"/>
      <c r="K67" s="730">
        <f>ROUND((K40+K41+K42+K43+K44+K46+K47+K48+K49+K50+K51+K52+K55+K56+K58+K59+K61+K62+K64+K65),0)</f>
        <v>0</v>
      </c>
      <c r="L67" s="731"/>
      <c r="M67" s="45"/>
      <c r="N67" s="730">
        <f>ROUND((N40+N41+N42+N43+N44+N46+N47+N48+N49+N50+N51+N52+N55+N56+N58+N59+N61+N62+N64+N65),0)</f>
        <v>0</v>
      </c>
      <c r="O67" s="731"/>
      <c r="P67" s="45"/>
      <c r="Q67" s="730">
        <f>ROUND((Q40+Q41+Q42+Q43+Q44+Q46+Q47+Q48+Q49+Q50+Q51+Q52+Q55+Q56+Q58+Q59+Q61+Q62+Q64+Q65),0)</f>
        <v>0</v>
      </c>
      <c r="R67" s="731"/>
      <c r="S67" s="45"/>
      <c r="T67" s="527">
        <f>E67+H67+K67+N67+Q67</f>
        <v>0</v>
      </c>
      <c r="U67" s="376" t="s">
        <v>23</v>
      </c>
      <c r="V67" s="300"/>
      <c r="W67" s="300"/>
      <c r="X67" s="300"/>
      <c r="Y67" s="300"/>
      <c r="Z67" s="300"/>
      <c r="AA67" s="300"/>
      <c r="AB67" s="300"/>
      <c r="AC67" s="300"/>
      <c r="AD67" s="300"/>
      <c r="AE67" s="300"/>
      <c r="AF67" s="300"/>
      <c r="AG67" s="300"/>
      <c r="AH67" s="300"/>
      <c r="AI67" s="300"/>
      <c r="AJ67" s="300"/>
      <c r="AK67" s="300"/>
      <c r="AL67" s="300"/>
      <c r="AM67" s="300"/>
      <c r="AN67" s="300"/>
      <c r="AO67" s="300"/>
      <c r="AP67" s="300"/>
      <c r="AQ67" s="300"/>
      <c r="AR67" s="300"/>
      <c r="AS67" s="300"/>
      <c r="AT67" s="300"/>
      <c r="AU67" s="300"/>
      <c r="AV67" s="300"/>
      <c r="AW67" s="300"/>
      <c r="AX67" s="300"/>
      <c r="AY67" s="300"/>
      <c r="AZ67" s="300"/>
      <c r="BA67" s="300"/>
      <c r="BB67" s="300"/>
      <c r="BC67" s="300"/>
      <c r="BD67" s="300"/>
      <c r="BE67" s="300"/>
      <c r="BF67" s="300"/>
      <c r="BG67" s="300"/>
      <c r="BH67" s="49"/>
      <c r="BI67" s="49"/>
      <c r="BJ67" s="49"/>
      <c r="BK67" s="49"/>
      <c r="BL67" s="49"/>
      <c r="BM67" s="49"/>
      <c r="BN67" s="49"/>
      <c r="BO67" s="49"/>
      <c r="BP67" s="49"/>
      <c r="BQ67" s="49"/>
      <c r="BR67" s="49"/>
      <c r="BS67" s="49"/>
      <c r="BT67" s="49"/>
      <c r="BU67" s="49"/>
      <c r="BV67" s="49"/>
      <c r="BW67" s="49"/>
      <c r="BX67" s="49"/>
      <c r="BY67" s="49"/>
      <c r="BZ67" s="49"/>
    </row>
    <row r="68" spans="1:78" s="40" customFormat="1" ht="5.25" customHeight="1" thickTop="1" x14ac:dyDescent="0.2">
      <c r="A68" s="737"/>
      <c r="B68" s="738"/>
      <c r="C68" s="738"/>
      <c r="D68" s="739"/>
      <c r="E68" s="740"/>
      <c r="F68" s="741"/>
      <c r="G68" s="310"/>
      <c r="H68" s="740"/>
      <c r="I68" s="741"/>
      <c r="J68" s="310"/>
      <c r="K68" s="740"/>
      <c r="L68" s="741"/>
      <c r="M68" s="310"/>
      <c r="N68" s="740"/>
      <c r="O68" s="741"/>
      <c r="P68" s="310"/>
      <c r="Q68" s="740"/>
      <c r="R68" s="741"/>
      <c r="S68" s="310"/>
      <c r="T68" s="140"/>
      <c r="U68" s="377"/>
      <c r="V68" s="348"/>
      <c r="W68" s="348"/>
      <c r="X68" s="348"/>
      <c r="Y68" s="348"/>
      <c r="Z68" s="348"/>
      <c r="AA68" s="348"/>
      <c r="AB68" s="348"/>
      <c r="AC68" s="348"/>
      <c r="AD68" s="348"/>
      <c r="AE68" s="348"/>
      <c r="AF68" s="348"/>
      <c r="AG68" s="348"/>
      <c r="AH68" s="348"/>
      <c r="AI68" s="348"/>
      <c r="AJ68" s="348"/>
      <c r="AK68" s="348"/>
      <c r="AL68" s="348"/>
      <c r="AM68" s="348"/>
      <c r="AN68" s="348"/>
      <c r="AO68" s="348"/>
      <c r="AP68" s="348"/>
      <c r="AQ68" s="348"/>
      <c r="AR68" s="348"/>
      <c r="AS68" s="348"/>
      <c r="AT68" s="348"/>
      <c r="AU68" s="348"/>
      <c r="AV68" s="348"/>
      <c r="AW68" s="348"/>
      <c r="AX68" s="348"/>
      <c r="AY68" s="348"/>
      <c r="AZ68" s="348"/>
      <c r="BA68" s="348"/>
      <c r="BB68" s="348"/>
      <c r="BC68" s="348"/>
      <c r="BD68" s="348"/>
      <c r="BE68" s="348"/>
      <c r="BF68" s="348"/>
      <c r="BG68" s="348"/>
      <c r="BH68" s="43"/>
      <c r="BI68" s="43"/>
      <c r="BJ68" s="43"/>
      <c r="BK68" s="43"/>
      <c r="BL68" s="43"/>
      <c r="BM68" s="43"/>
      <c r="BN68" s="43"/>
      <c r="BO68" s="43"/>
      <c r="BP68" s="43"/>
      <c r="BQ68" s="43"/>
      <c r="BR68" s="43"/>
      <c r="BS68" s="43"/>
      <c r="BT68" s="43"/>
      <c r="BU68" s="43"/>
      <c r="BV68" s="43"/>
      <c r="BW68" s="43"/>
      <c r="BX68" s="43"/>
      <c r="BY68" s="43"/>
      <c r="BZ68" s="43"/>
    </row>
    <row r="69" spans="1:78" s="44" customFormat="1" ht="19.5" customHeight="1" thickBot="1" x14ac:dyDescent="0.25">
      <c r="A69" s="743" t="s">
        <v>73</v>
      </c>
      <c r="B69" s="744"/>
      <c r="C69" s="744"/>
      <c r="D69" s="745"/>
      <c r="E69" s="746">
        <f>E67+E29+E21+E37</f>
        <v>0</v>
      </c>
      <c r="F69" s="747">
        <f>F67+F29+F21</f>
        <v>0</v>
      </c>
      <c r="G69" s="45"/>
      <c r="H69" s="746">
        <f>H67+H29+H21+H37</f>
        <v>0</v>
      </c>
      <c r="I69" s="747">
        <f>I67+I29+I21</f>
        <v>0</v>
      </c>
      <c r="J69" s="45"/>
      <c r="K69" s="746">
        <f>K67+K29+K21+K37</f>
        <v>0</v>
      </c>
      <c r="L69" s="747">
        <f>L67+L29+L21</f>
        <v>0</v>
      </c>
      <c r="M69" s="45"/>
      <c r="N69" s="746">
        <f>N67+N29+N21+N37</f>
        <v>0</v>
      </c>
      <c r="O69" s="747">
        <f>O67+O29+O21</f>
        <v>0</v>
      </c>
      <c r="P69" s="45"/>
      <c r="Q69" s="746">
        <f>Q67+Q29+Q21+Q37</f>
        <v>0</v>
      </c>
      <c r="R69" s="747">
        <f>R67+R29+R21</f>
        <v>0</v>
      </c>
      <c r="S69" s="45"/>
      <c r="T69" s="528">
        <f>E69+H69+K69+N69+Q69</f>
        <v>0</v>
      </c>
      <c r="U69" s="544"/>
      <c r="V69" s="349"/>
      <c r="W69" s="349"/>
      <c r="X69" s="349"/>
      <c r="Y69" s="349"/>
      <c r="Z69" s="349"/>
      <c r="AA69" s="349"/>
      <c r="AB69" s="349"/>
      <c r="AC69" s="349"/>
      <c r="AD69" s="349"/>
      <c r="AE69" s="349"/>
      <c r="AF69" s="349"/>
      <c r="AG69" s="349"/>
      <c r="AH69" s="349"/>
      <c r="AI69" s="349"/>
      <c r="AJ69" s="349"/>
      <c r="AK69" s="349"/>
      <c r="AL69" s="349"/>
      <c r="AM69" s="349"/>
      <c r="AN69" s="349"/>
      <c r="AO69" s="349"/>
      <c r="AP69" s="349"/>
      <c r="AQ69" s="349"/>
      <c r="AR69" s="349"/>
      <c r="AS69" s="349"/>
      <c r="AT69" s="349"/>
      <c r="AU69" s="349"/>
      <c r="AV69" s="349"/>
      <c r="AW69" s="349"/>
      <c r="AX69" s="349"/>
      <c r="AY69" s="349"/>
      <c r="AZ69" s="349"/>
      <c r="BA69" s="349"/>
      <c r="BB69" s="349"/>
      <c r="BC69" s="349"/>
      <c r="BD69" s="349"/>
      <c r="BE69" s="349"/>
      <c r="BF69" s="349"/>
      <c r="BG69" s="349"/>
      <c r="BH69" s="48"/>
      <c r="BI69" s="48"/>
      <c r="BJ69" s="48"/>
      <c r="BK69" s="48"/>
      <c r="BL69" s="48"/>
      <c r="BM69" s="48"/>
      <c r="BN69" s="48"/>
      <c r="BO69" s="48"/>
      <c r="BP69" s="48"/>
      <c r="BQ69" s="48"/>
      <c r="BR69" s="48"/>
      <c r="BS69" s="48"/>
      <c r="BT69" s="48"/>
      <c r="BU69" s="48"/>
      <c r="BV69" s="48"/>
      <c r="BW69" s="48"/>
      <c r="BX69" s="48"/>
      <c r="BY69" s="48"/>
      <c r="BZ69" s="48"/>
    </row>
    <row r="70" spans="1:78" s="306" customFormat="1" ht="6.75" customHeight="1" thickTop="1" thickBot="1" x14ac:dyDescent="0.25">
      <c r="A70" s="635"/>
      <c r="B70" s="636"/>
      <c r="C70" s="636"/>
      <c r="D70" s="636"/>
      <c r="E70" s="637"/>
      <c r="F70" s="637"/>
      <c r="G70" s="394"/>
      <c r="H70" s="638"/>
      <c r="I70" s="638"/>
      <c r="J70" s="394"/>
      <c r="K70" s="638"/>
      <c r="L70" s="638"/>
      <c r="M70" s="394"/>
      <c r="N70" s="638"/>
      <c r="O70" s="638"/>
      <c r="P70" s="394"/>
      <c r="Q70" s="638"/>
      <c r="R70" s="638"/>
      <c r="S70" s="394"/>
      <c r="T70" s="389"/>
      <c r="U70" s="390"/>
      <c r="V70" s="300"/>
      <c r="W70" s="300"/>
      <c r="X70" s="300"/>
      <c r="Y70" s="300"/>
      <c r="Z70" s="300"/>
      <c r="AA70" s="300"/>
      <c r="AB70" s="300"/>
      <c r="AC70" s="300"/>
      <c r="AD70" s="300"/>
      <c r="AE70" s="300"/>
      <c r="AF70" s="300"/>
      <c r="AG70" s="300"/>
      <c r="AH70" s="300"/>
      <c r="AI70" s="300"/>
      <c r="AJ70" s="300"/>
      <c r="AK70" s="300"/>
      <c r="AL70" s="300"/>
      <c r="AM70" s="300"/>
      <c r="AN70" s="300"/>
      <c r="AO70" s="300"/>
      <c r="AP70" s="300"/>
      <c r="AQ70" s="300"/>
      <c r="AR70" s="300"/>
      <c r="AS70" s="300"/>
      <c r="AT70" s="300"/>
      <c r="AU70" s="300"/>
      <c r="AV70" s="300"/>
      <c r="AW70" s="300"/>
      <c r="AX70" s="300"/>
      <c r="AY70" s="300"/>
      <c r="AZ70" s="300"/>
      <c r="BA70" s="300"/>
      <c r="BB70" s="300"/>
      <c r="BC70" s="300"/>
      <c r="BD70" s="300"/>
      <c r="BE70" s="300"/>
      <c r="BF70" s="300"/>
      <c r="BG70" s="300"/>
    </row>
    <row r="71" spans="1:78" s="387" customFormat="1" ht="18.75" customHeight="1" x14ac:dyDescent="0.2">
      <c r="A71" s="748" t="s">
        <v>5</v>
      </c>
      <c r="B71" s="749"/>
      <c r="C71" s="749" t="s">
        <v>39</v>
      </c>
      <c r="D71" s="749"/>
      <c r="E71" s="750" t="s">
        <v>0</v>
      </c>
      <c r="F71" s="751"/>
      <c r="G71" s="406"/>
      <c r="H71" s="750" t="s">
        <v>1</v>
      </c>
      <c r="I71" s="751"/>
      <c r="J71" s="406"/>
      <c r="K71" s="750" t="s">
        <v>2</v>
      </c>
      <c r="L71" s="751"/>
      <c r="M71" s="406"/>
      <c r="N71" s="750" t="s">
        <v>3</v>
      </c>
      <c r="O71" s="751"/>
      <c r="P71" s="406"/>
      <c r="Q71" s="750" t="s">
        <v>4</v>
      </c>
      <c r="R71" s="751"/>
      <c r="S71" s="406"/>
      <c r="T71" s="408" t="s">
        <v>5</v>
      </c>
      <c r="U71" s="407"/>
      <c r="V71" s="388"/>
      <c r="W71" s="388"/>
      <c r="X71" s="388"/>
      <c r="Y71" s="388"/>
      <c r="Z71" s="388"/>
      <c r="AA71" s="388"/>
      <c r="AB71" s="388"/>
      <c r="AC71" s="388"/>
      <c r="AD71" s="388"/>
      <c r="AE71" s="388"/>
      <c r="AF71" s="388"/>
      <c r="AG71" s="388"/>
      <c r="AH71" s="388"/>
      <c r="AI71" s="388"/>
      <c r="AJ71" s="388"/>
      <c r="AK71" s="388"/>
      <c r="AL71" s="388"/>
      <c r="AM71" s="388"/>
      <c r="AN71" s="388"/>
      <c r="AO71" s="388"/>
      <c r="AP71" s="388"/>
      <c r="AQ71" s="388"/>
      <c r="AR71" s="388"/>
      <c r="AS71" s="388"/>
      <c r="AT71" s="388"/>
      <c r="AU71" s="388"/>
      <c r="AV71" s="388"/>
      <c r="AW71" s="388"/>
      <c r="AX71" s="388"/>
      <c r="AY71" s="388"/>
      <c r="AZ71" s="388"/>
      <c r="BA71" s="388"/>
      <c r="BB71" s="388"/>
      <c r="BC71" s="388"/>
      <c r="BD71" s="388"/>
      <c r="BE71" s="388"/>
      <c r="BF71" s="388"/>
      <c r="BG71" s="388"/>
    </row>
    <row r="72" spans="1:78" s="49" customFormat="1" ht="15" x14ac:dyDescent="0.25">
      <c r="A72" s="639" t="s">
        <v>68</v>
      </c>
      <c r="B72" s="640"/>
      <c r="C72" s="640"/>
      <c r="D72" s="641"/>
      <c r="E72" s="642">
        <f>E69</f>
        <v>0</v>
      </c>
      <c r="F72" s="643"/>
      <c r="G72" s="142"/>
      <c r="H72" s="642">
        <f>H69</f>
        <v>0</v>
      </c>
      <c r="I72" s="643"/>
      <c r="J72" s="142"/>
      <c r="K72" s="642">
        <f>K69</f>
        <v>0</v>
      </c>
      <c r="L72" s="643"/>
      <c r="M72" s="142"/>
      <c r="N72" s="642">
        <f>N69</f>
        <v>0</v>
      </c>
      <c r="O72" s="643"/>
      <c r="P72" s="142"/>
      <c r="Q72" s="642">
        <f>Q69</f>
        <v>0</v>
      </c>
      <c r="R72" s="643"/>
      <c r="S72" s="142"/>
      <c r="T72" s="529">
        <f>E72+H72+K72+N72+Q72</f>
        <v>0</v>
      </c>
      <c r="U72" s="369"/>
      <c r="V72" s="300"/>
      <c r="W72" s="300"/>
      <c r="X72" s="300"/>
      <c r="Y72" s="300"/>
      <c r="Z72" s="300"/>
      <c r="AA72" s="300"/>
      <c r="AB72" s="300"/>
      <c r="AC72" s="300"/>
      <c r="AD72" s="300"/>
      <c r="AE72" s="300"/>
      <c r="AF72" s="300"/>
      <c r="AG72" s="300"/>
      <c r="AH72" s="300"/>
      <c r="AI72" s="300"/>
      <c r="AJ72" s="300"/>
      <c r="AK72" s="300"/>
      <c r="AL72" s="300"/>
      <c r="AM72" s="300"/>
      <c r="AN72" s="300"/>
      <c r="AO72" s="300"/>
      <c r="AP72" s="300"/>
      <c r="AQ72" s="300"/>
      <c r="AR72" s="300"/>
      <c r="AS72" s="300"/>
      <c r="AT72" s="300"/>
      <c r="AU72" s="300"/>
      <c r="AV72" s="300"/>
      <c r="AW72" s="300"/>
      <c r="AX72" s="300"/>
      <c r="AY72" s="300"/>
      <c r="AZ72" s="300"/>
      <c r="BA72" s="300"/>
      <c r="BB72" s="300"/>
      <c r="BC72" s="300"/>
      <c r="BD72" s="300"/>
      <c r="BE72" s="300"/>
      <c r="BF72" s="300"/>
      <c r="BG72" s="300"/>
    </row>
    <row r="73" spans="1:78" s="119" customFormat="1" ht="14.25" x14ac:dyDescent="0.2">
      <c r="A73" s="402"/>
      <c r="B73" s="403"/>
      <c r="C73" s="403"/>
      <c r="D73" s="404" t="s">
        <v>72</v>
      </c>
      <c r="E73" s="742">
        <f>E69-E29</f>
        <v>0</v>
      </c>
      <c r="F73" s="742"/>
      <c r="G73" s="142"/>
      <c r="H73" s="742">
        <f>H69-H29</f>
        <v>0</v>
      </c>
      <c r="I73" s="742"/>
      <c r="J73" s="142"/>
      <c r="K73" s="742">
        <f>K69-K29</f>
        <v>0</v>
      </c>
      <c r="L73" s="742"/>
      <c r="M73" s="142"/>
      <c r="N73" s="742">
        <f>N69-N29</f>
        <v>0</v>
      </c>
      <c r="O73" s="742"/>
      <c r="P73" s="142"/>
      <c r="Q73" s="742">
        <f>Q69-Q29</f>
        <v>0</v>
      </c>
      <c r="R73" s="742"/>
      <c r="S73" s="142"/>
      <c r="T73" s="530">
        <f>E73+H73+K73+N73+Q73</f>
        <v>0</v>
      </c>
      <c r="U73" s="378"/>
      <c r="V73" s="350"/>
      <c r="W73" s="350"/>
      <c r="X73" s="351"/>
      <c r="Y73" s="350"/>
      <c r="Z73" s="350"/>
      <c r="AA73" s="350"/>
      <c r="AB73" s="350"/>
      <c r="AC73" s="350"/>
      <c r="AD73" s="350"/>
      <c r="AE73" s="350"/>
      <c r="AF73" s="350"/>
      <c r="AG73" s="350"/>
      <c r="AH73" s="350"/>
      <c r="AI73" s="350"/>
      <c r="AJ73" s="350"/>
      <c r="AK73" s="350"/>
      <c r="AL73" s="350"/>
      <c r="AM73" s="350"/>
      <c r="AN73" s="350"/>
      <c r="AO73" s="350"/>
      <c r="AP73" s="350"/>
      <c r="AQ73" s="350"/>
      <c r="AR73" s="350"/>
      <c r="AS73" s="350"/>
      <c r="AT73" s="350"/>
      <c r="AU73" s="350"/>
      <c r="AV73" s="350"/>
      <c r="AW73" s="350"/>
      <c r="AX73" s="350"/>
      <c r="AY73" s="350"/>
      <c r="AZ73" s="350"/>
      <c r="BA73" s="350"/>
      <c r="BB73" s="350"/>
      <c r="BC73" s="350"/>
      <c r="BD73" s="350"/>
      <c r="BE73" s="350"/>
      <c r="BF73" s="350"/>
      <c r="BG73" s="350"/>
    </row>
    <row r="74" spans="1:78" s="49" customFormat="1" ht="15" x14ac:dyDescent="0.25">
      <c r="A74" s="639" t="s">
        <v>174</v>
      </c>
      <c r="B74" s="640"/>
      <c r="C74" s="640"/>
      <c r="D74" s="641"/>
      <c r="E74" s="642">
        <f>ROUND((E73*0.68),0)</f>
        <v>0</v>
      </c>
      <c r="F74" s="643"/>
      <c r="G74" s="142"/>
      <c r="H74" s="642">
        <f>ROUND((H73*0.68),0)</f>
        <v>0</v>
      </c>
      <c r="I74" s="643"/>
      <c r="J74" s="142"/>
      <c r="K74" s="642">
        <f>ROUND((K73*0.68),0)</f>
        <v>0</v>
      </c>
      <c r="L74" s="643"/>
      <c r="M74" s="142"/>
      <c r="N74" s="642">
        <f>ROUND((N73*0.68),0)</f>
        <v>0</v>
      </c>
      <c r="O74" s="643"/>
      <c r="P74" s="142"/>
      <c r="Q74" s="642">
        <f>ROUND((Q73*0.68),0)</f>
        <v>0</v>
      </c>
      <c r="R74" s="643"/>
      <c r="S74" s="142"/>
      <c r="T74" s="529">
        <f>E74+H74+K74+N74+Q74</f>
        <v>0</v>
      </c>
      <c r="U74" s="369"/>
      <c r="V74" s="300"/>
      <c r="W74" s="300"/>
      <c r="X74" s="300"/>
      <c r="Y74" s="300"/>
      <c r="Z74" s="300"/>
      <c r="AA74" s="300"/>
      <c r="AB74" s="300"/>
      <c r="AC74" s="300"/>
      <c r="AD74" s="300"/>
      <c r="AE74" s="300"/>
      <c r="AF74" s="300"/>
      <c r="AG74" s="300"/>
      <c r="AH74" s="300"/>
      <c r="AI74" s="300"/>
      <c r="AJ74" s="300"/>
      <c r="AK74" s="300"/>
      <c r="AL74" s="300"/>
      <c r="AM74" s="300"/>
      <c r="AN74" s="300"/>
      <c r="AO74" s="300"/>
      <c r="AP74" s="300"/>
      <c r="AQ74" s="300"/>
      <c r="AR74" s="300"/>
      <c r="AS74" s="300"/>
      <c r="AT74" s="300"/>
      <c r="AU74" s="300"/>
      <c r="AV74" s="300"/>
      <c r="AW74" s="300"/>
      <c r="AX74" s="300"/>
      <c r="AY74" s="300"/>
      <c r="AZ74" s="300"/>
      <c r="BA74" s="300"/>
      <c r="BB74" s="300"/>
      <c r="BC74" s="300"/>
      <c r="BD74" s="300"/>
      <c r="BE74" s="300"/>
      <c r="BF74" s="300"/>
      <c r="BG74" s="300"/>
    </row>
    <row r="75" spans="1:78" s="49" customFormat="1" ht="15" x14ac:dyDescent="0.25">
      <c r="A75" s="639" t="s">
        <v>64</v>
      </c>
      <c r="B75" s="640"/>
      <c r="C75" s="640"/>
      <c r="D75" s="641"/>
      <c r="E75" s="755">
        <f>F120</f>
        <v>0</v>
      </c>
      <c r="F75" s="756"/>
      <c r="G75" s="394"/>
      <c r="H75" s="755">
        <f>I120</f>
        <v>0</v>
      </c>
      <c r="I75" s="756"/>
      <c r="J75" s="394"/>
      <c r="K75" s="755">
        <f>L120</f>
        <v>0</v>
      </c>
      <c r="L75" s="756"/>
      <c r="M75" s="394"/>
      <c r="N75" s="755">
        <f>O120</f>
        <v>0</v>
      </c>
      <c r="O75" s="756"/>
      <c r="P75" s="394"/>
      <c r="Q75" s="755">
        <f>R120</f>
        <v>0</v>
      </c>
      <c r="R75" s="756"/>
      <c r="S75" s="394"/>
      <c r="T75" s="529">
        <f>E75+H75+K75+N75+Q75</f>
        <v>0</v>
      </c>
      <c r="U75" s="334" t="s">
        <v>207</v>
      </c>
      <c r="V75" s="347"/>
      <c r="W75" s="300"/>
      <c r="X75" s="300"/>
      <c r="Y75" s="300"/>
      <c r="Z75" s="300"/>
      <c r="AA75" s="300"/>
      <c r="AB75" s="300"/>
      <c r="AC75" s="300"/>
      <c r="AD75" s="300"/>
      <c r="AE75" s="300"/>
      <c r="AF75" s="300"/>
      <c r="AG75" s="300"/>
      <c r="AH75" s="300"/>
      <c r="AI75" s="300"/>
      <c r="AJ75" s="300"/>
      <c r="AK75" s="300"/>
      <c r="AL75" s="300"/>
      <c r="AM75" s="300"/>
      <c r="AN75" s="300"/>
      <c r="AO75" s="300"/>
      <c r="AP75" s="300"/>
      <c r="AQ75" s="300"/>
      <c r="AR75" s="300"/>
      <c r="AS75" s="300"/>
      <c r="AT75" s="300"/>
      <c r="AU75" s="300"/>
      <c r="AV75" s="300"/>
      <c r="AW75" s="300"/>
      <c r="AX75" s="300"/>
      <c r="AY75" s="300"/>
      <c r="AZ75" s="300"/>
      <c r="BA75" s="300"/>
      <c r="BB75" s="300"/>
      <c r="BC75" s="300"/>
      <c r="BD75" s="300"/>
      <c r="BE75" s="300"/>
      <c r="BF75" s="300"/>
      <c r="BG75" s="300"/>
    </row>
    <row r="76" spans="1:78" s="49" customFormat="1" ht="15.75" thickBot="1" x14ac:dyDescent="0.3">
      <c r="A76" s="639" t="s">
        <v>71</v>
      </c>
      <c r="B76" s="640"/>
      <c r="C76" s="640"/>
      <c r="D76" s="641"/>
      <c r="E76" s="752">
        <f>E72+E74+E75</f>
        <v>0</v>
      </c>
      <c r="F76" s="753"/>
      <c r="G76" s="405"/>
      <c r="H76" s="752">
        <f>H72+H74+H75</f>
        <v>0</v>
      </c>
      <c r="I76" s="754"/>
      <c r="J76" s="405"/>
      <c r="K76" s="752">
        <f>K72+K74+K75</f>
        <v>0</v>
      </c>
      <c r="L76" s="754"/>
      <c r="M76" s="405"/>
      <c r="N76" s="752">
        <f>N72+N74+N75</f>
        <v>0</v>
      </c>
      <c r="O76" s="754"/>
      <c r="P76" s="405"/>
      <c r="Q76" s="752">
        <f>Q72+Q74+Q75</f>
        <v>0</v>
      </c>
      <c r="R76" s="754"/>
      <c r="S76" s="405"/>
      <c r="T76" s="529">
        <f>E76+H76+K76+N76+Q76</f>
        <v>0</v>
      </c>
      <c r="U76" s="369"/>
      <c r="V76" s="300"/>
      <c r="W76" s="300"/>
      <c r="X76" s="300"/>
      <c r="Y76" s="300"/>
      <c r="Z76" s="300"/>
      <c r="AA76" s="300"/>
      <c r="AB76" s="300"/>
      <c r="AC76" s="300"/>
      <c r="AD76" s="300"/>
      <c r="AE76" s="300"/>
      <c r="AF76" s="300"/>
      <c r="AG76" s="300"/>
      <c r="AH76" s="300"/>
      <c r="AI76" s="300"/>
      <c r="AJ76" s="300"/>
      <c r="AK76" s="300"/>
      <c r="AL76" s="300"/>
      <c r="AM76" s="300"/>
      <c r="AN76" s="300"/>
      <c r="AO76" s="300"/>
      <c r="AP76" s="300"/>
      <c r="AQ76" s="300"/>
      <c r="AR76" s="300"/>
      <c r="AS76" s="300"/>
      <c r="AT76" s="300"/>
      <c r="AU76" s="300"/>
      <c r="AV76" s="300"/>
      <c r="AW76" s="300"/>
      <c r="AX76" s="300"/>
      <c r="AY76" s="300"/>
      <c r="AZ76" s="300"/>
      <c r="BA76" s="300"/>
      <c r="BB76" s="300"/>
      <c r="BC76" s="300"/>
      <c r="BD76" s="300"/>
      <c r="BE76" s="300"/>
      <c r="BF76" s="300"/>
      <c r="BG76" s="300"/>
    </row>
    <row r="77" spans="1:78" s="306" customFormat="1" ht="6.75" customHeight="1" thickTop="1" x14ac:dyDescent="0.2">
      <c r="A77" s="627"/>
      <c r="B77" s="628"/>
      <c r="C77" s="628"/>
      <c r="D77" s="628"/>
      <c r="E77" s="629"/>
      <c r="F77" s="629"/>
      <c r="G77" s="310"/>
      <c r="H77" s="630"/>
      <c r="I77" s="630"/>
      <c r="J77" s="310"/>
      <c r="K77" s="630"/>
      <c r="L77" s="630"/>
      <c r="M77" s="310"/>
      <c r="N77" s="630"/>
      <c r="O77" s="630"/>
      <c r="P77" s="310"/>
      <c r="Q77" s="630"/>
      <c r="R77" s="630"/>
      <c r="S77" s="310"/>
      <c r="T77" s="312"/>
      <c r="U77" s="330"/>
      <c r="V77" s="300"/>
      <c r="W77" s="300"/>
      <c r="X77" s="300"/>
      <c r="Y77" s="300"/>
      <c r="Z77" s="300"/>
      <c r="AA77" s="300"/>
      <c r="AB77" s="300"/>
      <c r="AC77" s="300"/>
      <c r="AD77" s="300"/>
      <c r="AE77" s="300"/>
      <c r="AF77" s="300"/>
      <c r="AG77" s="300"/>
      <c r="AH77" s="300"/>
      <c r="AI77" s="300"/>
      <c r="AJ77" s="300"/>
      <c r="AK77" s="300"/>
      <c r="AL77" s="300"/>
      <c r="AM77" s="300"/>
      <c r="AN77" s="300"/>
      <c r="AO77" s="300"/>
      <c r="AP77" s="300"/>
      <c r="AQ77" s="300"/>
      <c r="AR77" s="300"/>
      <c r="AS77" s="300"/>
      <c r="AT77" s="300"/>
      <c r="AU77" s="300"/>
      <c r="AV77" s="300"/>
      <c r="AW77" s="300"/>
      <c r="AX77" s="300"/>
      <c r="AY77" s="300"/>
      <c r="AZ77" s="300"/>
      <c r="BA77" s="300"/>
      <c r="BB77" s="300"/>
      <c r="BC77" s="300"/>
      <c r="BD77" s="300"/>
      <c r="BE77" s="300"/>
      <c r="BF77" s="300"/>
      <c r="BG77" s="300"/>
    </row>
    <row r="78" spans="1:78" s="49" customFormat="1" ht="15" x14ac:dyDescent="0.25">
      <c r="A78" s="659" t="s">
        <v>66</v>
      </c>
      <c r="B78" s="661"/>
      <c r="C78" s="661"/>
      <c r="D78" s="662"/>
      <c r="E78" s="771">
        <f>E114</f>
        <v>0</v>
      </c>
      <c r="F78" s="772"/>
      <c r="G78" s="45"/>
      <c r="H78" s="772">
        <f>H114</f>
        <v>0</v>
      </c>
      <c r="I78" s="773"/>
      <c r="J78" s="45"/>
      <c r="K78" s="771">
        <f>K114</f>
        <v>0</v>
      </c>
      <c r="L78" s="773"/>
      <c r="M78" s="45"/>
      <c r="N78" s="771">
        <f>N114</f>
        <v>0</v>
      </c>
      <c r="O78" s="773"/>
      <c r="P78" s="45"/>
      <c r="Q78" s="771">
        <f>Q114</f>
        <v>0</v>
      </c>
      <c r="R78" s="773"/>
      <c r="S78" s="45"/>
      <c r="T78" s="531">
        <f>E78+H78+K78+N78+Q78</f>
        <v>0</v>
      </c>
      <c r="U78" s="369"/>
      <c r="V78" s="300"/>
      <c r="W78" s="300"/>
      <c r="X78" s="300"/>
      <c r="Y78" s="300"/>
      <c r="Z78" s="300"/>
      <c r="AA78" s="300"/>
      <c r="AB78" s="300"/>
      <c r="AC78" s="300"/>
      <c r="AD78" s="300"/>
      <c r="AE78" s="300"/>
      <c r="AF78" s="300"/>
      <c r="AG78" s="300"/>
      <c r="AH78" s="300"/>
      <c r="AI78" s="300"/>
      <c r="AJ78" s="300"/>
      <c r="AK78" s="300"/>
      <c r="AL78" s="300"/>
      <c r="AM78" s="300"/>
      <c r="AN78" s="300"/>
      <c r="AO78" s="300"/>
      <c r="AP78" s="300"/>
      <c r="AQ78" s="300"/>
      <c r="AR78" s="300"/>
      <c r="AS78" s="300"/>
      <c r="AT78" s="300"/>
      <c r="AU78" s="300"/>
      <c r="AV78" s="300"/>
      <c r="AW78" s="300"/>
      <c r="AX78" s="300"/>
      <c r="AY78" s="300"/>
      <c r="AZ78" s="300"/>
      <c r="BA78" s="300"/>
      <c r="BB78" s="300"/>
      <c r="BC78" s="300"/>
      <c r="BD78" s="300"/>
      <c r="BE78" s="300"/>
      <c r="BF78" s="300"/>
      <c r="BG78" s="300"/>
    </row>
    <row r="79" spans="1:78" s="57" customFormat="1" ht="15" x14ac:dyDescent="0.25">
      <c r="A79" s="659" t="s">
        <v>65</v>
      </c>
      <c r="B79" s="661"/>
      <c r="C79" s="661"/>
      <c r="D79" s="662"/>
      <c r="E79" s="771">
        <f>E116</f>
        <v>0</v>
      </c>
      <c r="F79" s="772"/>
      <c r="G79" s="394"/>
      <c r="H79" s="772">
        <f>H116</f>
        <v>0</v>
      </c>
      <c r="I79" s="773"/>
      <c r="J79" s="394"/>
      <c r="K79" s="771">
        <f>K116</f>
        <v>0</v>
      </c>
      <c r="L79" s="773"/>
      <c r="M79" s="394"/>
      <c r="N79" s="771">
        <f>N116</f>
        <v>0</v>
      </c>
      <c r="O79" s="773"/>
      <c r="P79" s="394"/>
      <c r="Q79" s="771">
        <f>Q116</f>
        <v>0</v>
      </c>
      <c r="R79" s="773"/>
      <c r="S79" s="394"/>
      <c r="T79" s="531">
        <f>E79+H79+K79+N79+Q79</f>
        <v>0</v>
      </c>
      <c r="U79" s="379"/>
      <c r="V79" s="348"/>
      <c r="W79" s="348"/>
      <c r="X79" s="352"/>
      <c r="Y79" s="348"/>
      <c r="Z79" s="348"/>
      <c r="AA79" s="348"/>
      <c r="AB79" s="348"/>
      <c r="AC79" s="348"/>
      <c r="AD79" s="348"/>
      <c r="AE79" s="348"/>
      <c r="AF79" s="348"/>
      <c r="AG79" s="348"/>
      <c r="AH79" s="348"/>
      <c r="AI79" s="348"/>
      <c r="AJ79" s="348"/>
      <c r="AK79" s="348"/>
      <c r="AL79" s="348"/>
      <c r="AM79" s="348"/>
      <c r="AN79" s="348"/>
      <c r="AO79" s="348"/>
      <c r="AP79" s="348"/>
      <c r="AQ79" s="348"/>
      <c r="AR79" s="348"/>
      <c r="AS79" s="348"/>
      <c r="AT79" s="348"/>
      <c r="AU79" s="348"/>
      <c r="AV79" s="348"/>
      <c r="AW79" s="348"/>
      <c r="AX79" s="348"/>
      <c r="AY79" s="348"/>
      <c r="AZ79" s="348"/>
      <c r="BA79" s="348"/>
      <c r="BB79" s="348"/>
      <c r="BC79" s="348"/>
      <c r="BD79" s="348"/>
      <c r="BE79" s="348"/>
      <c r="BF79" s="348"/>
      <c r="BG79" s="348"/>
    </row>
    <row r="80" spans="1:78" s="306" customFormat="1" ht="6.75" customHeight="1" x14ac:dyDescent="0.2">
      <c r="A80" s="627"/>
      <c r="B80" s="628"/>
      <c r="C80" s="628"/>
      <c r="D80" s="628"/>
      <c r="E80" s="629"/>
      <c r="F80" s="629"/>
      <c r="G80" s="310"/>
      <c r="H80" s="630"/>
      <c r="I80" s="630"/>
      <c r="J80" s="310"/>
      <c r="K80" s="630"/>
      <c r="L80" s="630"/>
      <c r="M80" s="310"/>
      <c r="N80" s="630"/>
      <c r="O80" s="630"/>
      <c r="P80" s="310"/>
      <c r="Q80" s="630"/>
      <c r="R80" s="630"/>
      <c r="S80" s="310"/>
      <c r="T80" s="312"/>
      <c r="U80" s="330"/>
      <c r="V80" s="300"/>
      <c r="W80" s="300"/>
      <c r="X80" s="300"/>
      <c r="Y80" s="300"/>
      <c r="Z80" s="300"/>
      <c r="AA80" s="300"/>
      <c r="AB80" s="300"/>
      <c r="AC80" s="300"/>
      <c r="AD80" s="300"/>
      <c r="AE80" s="300"/>
      <c r="AF80" s="300"/>
      <c r="AG80" s="300"/>
      <c r="AH80" s="300"/>
      <c r="AI80" s="300"/>
      <c r="AJ80" s="300"/>
      <c r="AK80" s="300"/>
      <c r="AL80" s="300"/>
      <c r="AM80" s="300"/>
      <c r="AN80" s="300"/>
      <c r="AO80" s="300"/>
      <c r="AP80" s="300"/>
      <c r="AQ80" s="300"/>
      <c r="AR80" s="300"/>
      <c r="AS80" s="300"/>
      <c r="AT80" s="300"/>
      <c r="AU80" s="300"/>
      <c r="AV80" s="300"/>
      <c r="AW80" s="300"/>
      <c r="AX80" s="300"/>
      <c r="AY80" s="300"/>
      <c r="AZ80" s="300"/>
      <c r="BA80" s="300"/>
      <c r="BB80" s="300"/>
      <c r="BC80" s="300"/>
      <c r="BD80" s="300"/>
      <c r="BE80" s="300"/>
      <c r="BF80" s="300"/>
      <c r="BG80" s="300"/>
    </row>
    <row r="81" spans="1:76" s="125" customFormat="1" ht="15" x14ac:dyDescent="0.25">
      <c r="A81" s="665" t="s">
        <v>76</v>
      </c>
      <c r="B81" s="666"/>
      <c r="C81" s="666"/>
      <c r="D81" s="667"/>
      <c r="E81" s="668">
        <f>E72+E78</f>
        <v>0</v>
      </c>
      <c r="F81" s="669"/>
      <c r="G81" s="142"/>
      <c r="H81" s="668">
        <f>H72+H78</f>
        <v>0</v>
      </c>
      <c r="I81" s="669"/>
      <c r="J81" s="142"/>
      <c r="K81" s="668">
        <f>K72+K78</f>
        <v>0</v>
      </c>
      <c r="L81" s="669"/>
      <c r="M81" s="142"/>
      <c r="N81" s="668">
        <f>N72+N78</f>
        <v>0</v>
      </c>
      <c r="O81" s="669"/>
      <c r="P81" s="142"/>
      <c r="Q81" s="668">
        <f>Q72+Q78</f>
        <v>0</v>
      </c>
      <c r="R81" s="669"/>
      <c r="S81" s="142"/>
      <c r="T81" s="532">
        <f>E81+H81+K81+N81+Q81</f>
        <v>0</v>
      </c>
      <c r="U81" s="380"/>
      <c r="V81" s="300"/>
      <c r="W81" s="300"/>
      <c r="X81" s="300"/>
      <c r="Y81" s="300"/>
      <c r="Z81" s="300"/>
      <c r="AA81" s="300"/>
      <c r="AB81" s="300"/>
      <c r="AC81" s="300"/>
      <c r="AD81" s="300"/>
      <c r="AE81" s="300"/>
      <c r="AF81" s="300"/>
      <c r="AG81" s="300"/>
      <c r="AH81" s="300"/>
      <c r="AI81" s="300"/>
      <c r="AJ81" s="300"/>
      <c r="AK81" s="300"/>
      <c r="AL81" s="300"/>
      <c r="AM81" s="300"/>
      <c r="AN81" s="300"/>
      <c r="AO81" s="300"/>
      <c r="AP81" s="300"/>
      <c r="AQ81" s="300"/>
      <c r="AR81" s="300"/>
      <c r="AS81" s="300"/>
      <c r="AT81" s="300"/>
      <c r="AU81" s="300"/>
      <c r="AV81" s="300"/>
      <c r="AW81" s="300"/>
      <c r="AX81" s="300"/>
      <c r="AY81" s="300"/>
      <c r="AZ81" s="300"/>
      <c r="BA81" s="300"/>
      <c r="BB81" s="300"/>
      <c r="BC81" s="300"/>
      <c r="BD81" s="300"/>
      <c r="BE81" s="300"/>
      <c r="BF81" s="300"/>
      <c r="BG81" s="300"/>
      <c r="BH81" s="124"/>
      <c r="BI81" s="124"/>
      <c r="BJ81" s="124"/>
      <c r="BK81" s="124"/>
    </row>
    <row r="82" spans="1:76" s="125" customFormat="1" ht="15" x14ac:dyDescent="0.25">
      <c r="A82" s="665" t="s">
        <v>77</v>
      </c>
      <c r="B82" s="666"/>
      <c r="C82" s="666"/>
      <c r="D82" s="667"/>
      <c r="E82" s="668">
        <f>E74+E75</f>
        <v>0</v>
      </c>
      <c r="F82" s="669"/>
      <c r="G82" s="142"/>
      <c r="H82" s="668">
        <f>H74+H75</f>
        <v>0</v>
      </c>
      <c r="I82" s="669"/>
      <c r="J82" s="142"/>
      <c r="K82" s="668">
        <f>K74+K75</f>
        <v>0</v>
      </c>
      <c r="L82" s="669"/>
      <c r="M82" s="142"/>
      <c r="N82" s="668">
        <f>N74+N75</f>
        <v>0</v>
      </c>
      <c r="O82" s="669"/>
      <c r="P82" s="142"/>
      <c r="Q82" s="668">
        <f>Q74+Q75</f>
        <v>0</v>
      </c>
      <c r="R82" s="669"/>
      <c r="S82" s="142"/>
      <c r="T82" s="532">
        <f>E82+H82+K82+N82+Q82</f>
        <v>0</v>
      </c>
      <c r="U82" s="380"/>
      <c r="V82" s="300"/>
      <c r="W82" s="300"/>
      <c r="X82" s="300"/>
      <c r="Y82" s="300"/>
      <c r="Z82" s="300"/>
      <c r="AA82" s="300"/>
      <c r="AB82" s="300"/>
      <c r="AC82" s="300"/>
      <c r="AD82" s="300"/>
      <c r="AE82" s="300"/>
      <c r="AF82" s="300"/>
      <c r="AG82" s="300"/>
      <c r="AH82" s="300"/>
      <c r="AI82" s="300"/>
      <c r="AJ82" s="300"/>
      <c r="AK82" s="300"/>
      <c r="AL82" s="300"/>
      <c r="AM82" s="300"/>
      <c r="AN82" s="300"/>
      <c r="AO82" s="300"/>
      <c r="AP82" s="300"/>
      <c r="AQ82" s="300"/>
      <c r="AR82" s="300"/>
      <c r="AS82" s="300"/>
      <c r="AT82" s="300"/>
      <c r="AU82" s="300"/>
      <c r="AV82" s="300"/>
      <c r="AW82" s="300"/>
      <c r="AX82" s="300"/>
      <c r="AY82" s="300"/>
      <c r="AZ82" s="300"/>
      <c r="BA82" s="300"/>
      <c r="BB82" s="300"/>
      <c r="BC82" s="300"/>
      <c r="BD82" s="300"/>
      <c r="BE82" s="300"/>
      <c r="BF82" s="300"/>
      <c r="BG82" s="300"/>
      <c r="BH82" s="124"/>
      <c r="BI82" s="124"/>
      <c r="BJ82" s="124"/>
      <c r="BK82" s="124"/>
    </row>
    <row r="83" spans="1:76" s="125" customFormat="1" ht="15" x14ac:dyDescent="0.25">
      <c r="A83" s="665" t="s">
        <v>65</v>
      </c>
      <c r="B83" s="666"/>
      <c r="C83" s="666"/>
      <c r="D83" s="667"/>
      <c r="E83" s="668">
        <f>E79</f>
        <v>0</v>
      </c>
      <c r="F83" s="669"/>
      <c r="G83" s="394"/>
      <c r="H83" s="668">
        <f>H79</f>
        <v>0</v>
      </c>
      <c r="I83" s="669"/>
      <c r="J83" s="394"/>
      <c r="K83" s="668">
        <f>K79</f>
        <v>0</v>
      </c>
      <c r="L83" s="669"/>
      <c r="M83" s="394"/>
      <c r="N83" s="668">
        <f>N79</f>
        <v>0</v>
      </c>
      <c r="O83" s="669"/>
      <c r="P83" s="394"/>
      <c r="Q83" s="668">
        <f>Q79</f>
        <v>0</v>
      </c>
      <c r="R83" s="669"/>
      <c r="S83" s="394"/>
      <c r="T83" s="532">
        <f>E83+H83+K83+N83+Q83</f>
        <v>0</v>
      </c>
      <c r="U83" s="380"/>
      <c r="V83" s="300"/>
      <c r="W83" s="300"/>
      <c r="X83" s="300"/>
      <c r="Y83" s="300"/>
      <c r="Z83" s="300"/>
      <c r="AA83" s="300"/>
      <c r="AB83" s="300"/>
      <c r="AC83" s="300"/>
      <c r="AD83" s="300"/>
      <c r="AE83" s="300"/>
      <c r="AF83" s="300"/>
      <c r="AG83" s="300"/>
      <c r="AH83" s="300"/>
      <c r="AI83" s="300"/>
      <c r="AJ83" s="300"/>
      <c r="AK83" s="300"/>
      <c r="AL83" s="300"/>
      <c r="AM83" s="300"/>
      <c r="AN83" s="300"/>
      <c r="AO83" s="300"/>
      <c r="AP83" s="300"/>
      <c r="AQ83" s="300"/>
      <c r="AR83" s="300"/>
      <c r="AS83" s="300"/>
      <c r="AT83" s="300"/>
      <c r="AU83" s="300"/>
      <c r="AV83" s="300"/>
      <c r="AW83" s="300"/>
      <c r="AX83" s="300"/>
      <c r="AY83" s="300"/>
      <c r="AZ83" s="300"/>
      <c r="BA83" s="300"/>
      <c r="BB83" s="300"/>
      <c r="BC83" s="300"/>
      <c r="BD83" s="300"/>
      <c r="BE83" s="300"/>
      <c r="BF83" s="300"/>
      <c r="BG83" s="300"/>
      <c r="BH83" s="124"/>
      <c r="BI83" s="124"/>
      <c r="BJ83" s="124"/>
      <c r="BK83" s="124"/>
    </row>
    <row r="84" spans="1:76" s="306" customFormat="1" ht="6.75" customHeight="1" x14ac:dyDescent="0.2">
      <c r="A84" s="627"/>
      <c r="B84" s="628"/>
      <c r="C84" s="628"/>
      <c r="D84" s="628"/>
      <c r="E84" s="629"/>
      <c r="F84" s="629"/>
      <c r="G84" s="393"/>
      <c r="H84" s="630"/>
      <c r="I84" s="630"/>
      <c r="J84" s="393"/>
      <c r="K84" s="630"/>
      <c r="L84" s="630"/>
      <c r="M84" s="393"/>
      <c r="N84" s="630"/>
      <c r="O84" s="630"/>
      <c r="P84" s="393"/>
      <c r="Q84" s="630"/>
      <c r="R84" s="630"/>
      <c r="S84" s="393"/>
      <c r="T84" s="312"/>
      <c r="U84" s="330"/>
      <c r="V84" s="300"/>
      <c r="W84" s="300"/>
      <c r="X84" s="300"/>
      <c r="Y84" s="300"/>
      <c r="Z84" s="300"/>
      <c r="AA84" s="300"/>
      <c r="AB84" s="300"/>
      <c r="AC84" s="300"/>
      <c r="AD84" s="300"/>
      <c r="AE84" s="300"/>
      <c r="AF84" s="300"/>
      <c r="AG84" s="300"/>
      <c r="AH84" s="300"/>
      <c r="AI84" s="300"/>
      <c r="AJ84" s="300"/>
      <c r="AK84" s="300"/>
      <c r="AL84" s="300"/>
      <c r="AM84" s="300"/>
      <c r="AN84" s="300"/>
      <c r="AO84" s="300"/>
      <c r="AP84" s="300"/>
      <c r="AQ84" s="300"/>
      <c r="AR84" s="300"/>
      <c r="AS84" s="300"/>
      <c r="AT84" s="300"/>
      <c r="AU84" s="300"/>
      <c r="AV84" s="300"/>
      <c r="AW84" s="300"/>
      <c r="AX84" s="300"/>
      <c r="AY84" s="300"/>
      <c r="AZ84" s="300"/>
      <c r="BA84" s="300"/>
      <c r="BB84" s="300"/>
      <c r="BC84" s="300"/>
      <c r="BD84" s="300"/>
      <c r="BE84" s="300"/>
      <c r="BF84" s="300"/>
      <c r="BG84" s="300"/>
    </row>
    <row r="85" spans="1:76" s="387" customFormat="1" ht="21.75" customHeight="1" thickBot="1" x14ac:dyDescent="0.25">
      <c r="A85" s="777" t="s">
        <v>67</v>
      </c>
      <c r="B85" s="778"/>
      <c r="C85" s="778"/>
      <c r="D85" s="779"/>
      <c r="E85" s="780">
        <f>E76+E78+E79</f>
        <v>0</v>
      </c>
      <c r="F85" s="781"/>
      <c r="G85" s="391"/>
      <c r="H85" s="780">
        <f>H76+H78+H79</f>
        <v>0</v>
      </c>
      <c r="I85" s="781"/>
      <c r="J85" s="391"/>
      <c r="K85" s="780">
        <f>K76+K78+K79</f>
        <v>0</v>
      </c>
      <c r="L85" s="781"/>
      <c r="M85" s="391"/>
      <c r="N85" s="780">
        <f>N76+N78+N79</f>
        <v>0</v>
      </c>
      <c r="O85" s="781"/>
      <c r="P85" s="391"/>
      <c r="Q85" s="780">
        <f>Q76+Q78+Q79</f>
        <v>0</v>
      </c>
      <c r="R85" s="781"/>
      <c r="S85" s="391"/>
      <c r="T85" s="533">
        <f>T79+T78+T76</f>
        <v>0</v>
      </c>
      <c r="U85" s="392"/>
      <c r="V85" s="388"/>
      <c r="W85" s="388"/>
      <c r="X85" s="388"/>
      <c r="Y85" s="388"/>
      <c r="Z85" s="388"/>
      <c r="AA85" s="388"/>
      <c r="AB85" s="388"/>
      <c r="AC85" s="388"/>
      <c r="AD85" s="388"/>
      <c r="AE85" s="388"/>
      <c r="AF85" s="388"/>
      <c r="AG85" s="388"/>
      <c r="AH85" s="388"/>
      <c r="AI85" s="388"/>
      <c r="AJ85" s="388"/>
      <c r="AK85" s="388"/>
      <c r="AL85" s="388"/>
      <c r="AM85" s="388"/>
      <c r="AN85" s="388"/>
      <c r="AO85" s="388"/>
      <c r="AP85" s="388"/>
      <c r="AQ85" s="388"/>
      <c r="AR85" s="388"/>
      <c r="AS85" s="388"/>
      <c r="AT85" s="388"/>
      <c r="AU85" s="388"/>
      <c r="AV85" s="388"/>
      <c r="AW85" s="388"/>
      <c r="AX85" s="388"/>
      <c r="AY85" s="388"/>
      <c r="AZ85" s="388"/>
      <c r="BA85" s="388"/>
      <c r="BB85" s="388"/>
      <c r="BC85" s="388"/>
      <c r="BD85" s="388"/>
      <c r="BE85" s="388"/>
      <c r="BF85" s="388"/>
      <c r="BG85" s="388"/>
    </row>
    <row r="86" spans="1:76" s="57" customFormat="1" x14ac:dyDescent="0.2">
      <c r="A86" s="381" t="s">
        <v>55</v>
      </c>
      <c r="B86" s="108"/>
      <c r="C86" s="108"/>
      <c r="D86" s="108"/>
      <c r="E86" s="108"/>
      <c r="F86" s="108"/>
      <c r="G86" s="108"/>
      <c r="H86" s="108"/>
      <c r="I86" s="108"/>
      <c r="J86" s="108"/>
      <c r="K86" s="108"/>
      <c r="L86" s="108"/>
      <c r="M86" s="108"/>
      <c r="N86" s="108"/>
      <c r="O86" s="108"/>
      <c r="P86" s="108"/>
      <c r="Q86" s="53"/>
      <c r="R86" s="81"/>
      <c r="S86" s="53"/>
      <c r="T86" s="141"/>
      <c r="U86" s="626"/>
      <c r="V86" s="348"/>
      <c r="W86" s="364"/>
      <c r="X86" s="353"/>
      <c r="Y86" s="348"/>
      <c r="Z86" s="348"/>
      <c r="AA86" s="348"/>
      <c r="AB86" s="348"/>
      <c r="AC86" s="348"/>
      <c r="AD86" s="348"/>
      <c r="AE86" s="348"/>
      <c r="AF86" s="348"/>
      <c r="AG86" s="348"/>
      <c r="AH86" s="348"/>
      <c r="AI86" s="348"/>
      <c r="AJ86" s="348"/>
      <c r="AK86" s="348"/>
      <c r="AL86" s="348"/>
      <c r="AM86" s="348"/>
      <c r="AN86" s="348"/>
      <c r="AO86" s="348"/>
      <c r="AP86" s="348"/>
      <c r="AQ86" s="348"/>
      <c r="AR86" s="348"/>
      <c r="AS86" s="348"/>
      <c r="AT86" s="348"/>
      <c r="AU86" s="348"/>
      <c r="AV86" s="348"/>
      <c r="AW86" s="348"/>
      <c r="AX86" s="348"/>
      <c r="AY86" s="348"/>
      <c r="AZ86" s="348"/>
      <c r="BA86" s="348"/>
      <c r="BB86" s="348"/>
      <c r="BC86" s="348"/>
      <c r="BD86" s="348"/>
      <c r="BE86" s="348"/>
      <c r="BF86" s="348"/>
      <c r="BG86" s="348"/>
    </row>
    <row r="87" spans="1:76" s="57" customFormat="1" x14ac:dyDescent="0.2">
      <c r="A87" s="55" t="s">
        <v>194</v>
      </c>
      <c r="B87" s="108"/>
      <c r="C87" s="108"/>
      <c r="D87" s="108"/>
      <c r="E87" s="108"/>
      <c r="F87" s="108"/>
      <c r="G87" s="108"/>
      <c r="H87" s="108"/>
      <c r="I87" s="108"/>
      <c r="J87" s="108"/>
      <c r="K87" s="108"/>
      <c r="L87" s="108"/>
      <c r="M87" s="108"/>
      <c r="N87" s="108"/>
      <c r="O87" s="540"/>
      <c r="P87" s="108"/>
      <c r="Q87" s="53"/>
      <c r="R87" s="541"/>
      <c r="S87" s="53"/>
      <c r="T87" s="81"/>
      <c r="U87" s="626"/>
      <c r="V87" s="348"/>
      <c r="W87" s="364"/>
      <c r="X87" s="354"/>
      <c r="Y87" s="348"/>
      <c r="Z87" s="348"/>
      <c r="AA87" s="348"/>
      <c r="AB87" s="348"/>
      <c r="AC87" s="348"/>
      <c r="AD87" s="348"/>
      <c r="AE87" s="348"/>
      <c r="AF87" s="348"/>
      <c r="AG87" s="348"/>
      <c r="AH87" s="348"/>
      <c r="AI87" s="348"/>
      <c r="AJ87" s="348"/>
      <c r="AK87" s="348"/>
      <c r="AL87" s="348"/>
      <c r="AM87" s="348"/>
      <c r="AN87" s="348"/>
      <c r="AO87" s="348"/>
      <c r="AP87" s="348"/>
      <c r="AQ87" s="348"/>
      <c r="AR87" s="348"/>
      <c r="AS87" s="348"/>
      <c r="AT87" s="348"/>
      <c r="AU87" s="348"/>
      <c r="AV87" s="348"/>
      <c r="AW87" s="348"/>
      <c r="AX87" s="348"/>
      <c r="AY87" s="348"/>
      <c r="AZ87" s="348"/>
      <c r="BA87" s="348"/>
      <c r="BB87" s="348"/>
      <c r="BC87" s="348"/>
      <c r="BD87" s="348"/>
      <c r="BE87" s="348"/>
      <c r="BF87" s="348"/>
      <c r="BG87" s="348"/>
    </row>
    <row r="88" spans="1:76" s="108" customFormat="1" x14ac:dyDescent="0.2">
      <c r="A88" s="55" t="s">
        <v>239</v>
      </c>
      <c r="Q88" s="53"/>
      <c r="R88" s="539"/>
      <c r="S88" s="53"/>
      <c r="T88" s="141"/>
      <c r="U88" s="626"/>
      <c r="V88" s="348"/>
      <c r="W88" s="364"/>
      <c r="X88" s="354"/>
      <c r="Y88" s="348"/>
      <c r="Z88" s="348"/>
      <c r="AA88" s="348"/>
      <c r="AB88" s="348"/>
      <c r="AC88" s="348"/>
      <c r="AD88" s="348"/>
      <c r="AE88" s="348"/>
      <c r="AF88" s="348"/>
      <c r="AG88" s="348"/>
      <c r="AH88" s="348"/>
      <c r="AI88" s="348"/>
      <c r="AJ88" s="348"/>
      <c r="AK88" s="348"/>
      <c r="AL88" s="348"/>
      <c r="AM88" s="348"/>
      <c r="AN88" s="348"/>
      <c r="AO88" s="348"/>
      <c r="AP88" s="348"/>
      <c r="AQ88" s="348"/>
      <c r="AR88" s="348"/>
      <c r="AS88" s="348"/>
      <c r="AT88" s="348"/>
      <c r="AU88" s="348"/>
      <c r="AV88" s="348"/>
      <c r="AW88" s="348"/>
      <c r="AX88" s="348"/>
      <c r="AY88" s="348"/>
      <c r="AZ88" s="348"/>
      <c r="BA88" s="348"/>
      <c r="BB88" s="348"/>
      <c r="BC88" s="348"/>
      <c r="BD88" s="348"/>
      <c r="BE88" s="348"/>
      <c r="BF88" s="348"/>
      <c r="BG88" s="348"/>
    </row>
    <row r="89" spans="1:76" s="57" customFormat="1" x14ac:dyDescent="0.2">
      <c r="A89" s="55" t="s">
        <v>238</v>
      </c>
      <c r="B89" s="108"/>
      <c r="C89" s="108"/>
      <c r="D89" s="108"/>
      <c r="E89" s="108"/>
      <c r="F89" s="108"/>
      <c r="G89" s="108"/>
      <c r="H89" s="108"/>
      <c r="I89" s="108"/>
      <c r="J89" s="108"/>
      <c r="K89" s="108"/>
      <c r="L89" s="108"/>
      <c r="M89" s="108"/>
      <c r="N89" s="108"/>
      <c r="O89" s="108"/>
      <c r="P89" s="108"/>
      <c r="Q89" s="53"/>
      <c r="R89" s="53"/>
      <c r="S89" s="53"/>
      <c r="T89" s="141"/>
      <c r="U89" s="626"/>
      <c r="V89" s="348"/>
      <c r="W89" s="364"/>
      <c r="X89" s="354"/>
      <c r="Y89" s="348"/>
      <c r="Z89" s="348"/>
      <c r="AA89" s="348"/>
      <c r="AB89" s="348"/>
      <c r="AC89" s="348"/>
      <c r="AD89" s="348"/>
      <c r="AE89" s="348"/>
      <c r="AF89" s="348"/>
      <c r="AG89" s="348"/>
      <c r="AH89" s="348"/>
      <c r="AI89" s="348"/>
      <c r="AJ89" s="348"/>
      <c r="AK89" s="348"/>
      <c r="AL89" s="348"/>
      <c r="AM89" s="348"/>
      <c r="AN89" s="348"/>
      <c r="AO89" s="348"/>
      <c r="AP89" s="348"/>
      <c r="AQ89" s="348"/>
      <c r="AR89" s="348"/>
      <c r="AS89" s="348"/>
      <c r="AT89" s="348"/>
      <c r="AU89" s="348"/>
      <c r="AV89" s="348"/>
      <c r="AW89" s="348"/>
      <c r="AX89" s="348"/>
      <c r="AY89" s="348"/>
      <c r="AZ89" s="348"/>
      <c r="BA89" s="348"/>
      <c r="BB89" s="348"/>
      <c r="BC89" s="348"/>
      <c r="BD89" s="348"/>
      <c r="BE89" s="348"/>
      <c r="BF89" s="348"/>
      <c r="BG89" s="348"/>
    </row>
    <row r="90" spans="1:76" s="57" customFormat="1" ht="13.5" thickBot="1" x14ac:dyDescent="0.25">
      <c r="A90" s="382"/>
      <c r="B90" s="383"/>
      <c r="C90" s="383"/>
      <c r="D90" s="383"/>
      <c r="E90" s="383"/>
      <c r="F90" s="383"/>
      <c r="G90" s="383"/>
      <c r="H90" s="383"/>
      <c r="I90" s="383"/>
      <c r="J90" s="383"/>
      <c r="K90" s="383"/>
      <c r="L90" s="383"/>
      <c r="M90" s="383"/>
      <c r="N90" s="383"/>
      <c r="O90" s="383"/>
      <c r="P90" s="383"/>
      <c r="Q90" s="384"/>
      <c r="R90" s="384"/>
      <c r="S90" s="384"/>
      <c r="T90" s="385"/>
      <c r="U90" s="386"/>
      <c r="V90" s="348"/>
      <c r="W90" s="364"/>
      <c r="X90" s="354"/>
      <c r="Y90" s="348"/>
      <c r="Z90" s="348"/>
      <c r="AA90" s="348"/>
      <c r="AB90" s="348"/>
      <c r="AC90" s="348"/>
      <c r="AD90" s="348"/>
      <c r="AE90" s="348"/>
      <c r="AF90" s="348"/>
      <c r="AG90" s="348"/>
      <c r="AH90" s="348"/>
      <c r="AI90" s="348"/>
      <c r="AJ90" s="348"/>
      <c r="AK90" s="348"/>
      <c r="AL90" s="348"/>
      <c r="AM90" s="348"/>
      <c r="AN90" s="348"/>
      <c r="AO90" s="348"/>
      <c r="AP90" s="348"/>
      <c r="AQ90" s="348"/>
      <c r="AR90" s="348"/>
      <c r="AS90" s="348"/>
      <c r="AT90" s="348"/>
      <c r="AU90" s="348"/>
      <c r="AV90" s="348"/>
      <c r="AW90" s="348"/>
      <c r="AX90" s="348"/>
      <c r="AY90" s="348"/>
      <c r="AZ90" s="348"/>
      <c r="BA90" s="348"/>
      <c r="BB90" s="348"/>
      <c r="BC90" s="348"/>
      <c r="BD90" s="348"/>
      <c r="BE90" s="348"/>
      <c r="BF90" s="348"/>
      <c r="BG90" s="348"/>
    </row>
    <row r="91" spans="1:76" s="57" customFormat="1" ht="15.75" x14ac:dyDescent="0.25">
      <c r="A91" s="317" t="s">
        <v>126</v>
      </c>
      <c r="B91" s="318"/>
      <c r="C91" s="318"/>
      <c r="D91" s="318"/>
      <c r="E91" s="318"/>
      <c r="F91" s="319"/>
      <c r="G91" s="320"/>
      <c r="H91" s="319"/>
      <c r="I91" s="319"/>
      <c r="J91" s="321"/>
      <c r="K91" s="319"/>
      <c r="L91" s="319"/>
      <c r="M91" s="319"/>
      <c r="N91" s="319"/>
      <c r="O91" s="319"/>
      <c r="P91" s="319"/>
      <c r="Q91" s="319"/>
      <c r="R91" s="319"/>
      <c r="S91" s="319"/>
      <c r="T91" s="319"/>
      <c r="U91" s="322"/>
      <c r="V91" s="355"/>
      <c r="W91" s="355"/>
      <c r="X91" s="355"/>
      <c r="Y91" s="355"/>
      <c r="Z91" s="355"/>
      <c r="AA91" s="355"/>
      <c r="AB91" s="355"/>
      <c r="AC91" s="355"/>
      <c r="AD91" s="355"/>
      <c r="AE91" s="355"/>
      <c r="AF91" s="355"/>
      <c r="AG91" s="355"/>
      <c r="AH91" s="355"/>
      <c r="AI91" s="355"/>
      <c r="AJ91" s="355"/>
      <c r="AK91" s="355"/>
      <c r="AL91" s="355"/>
      <c r="AM91" s="355"/>
      <c r="AN91" s="355"/>
      <c r="AO91" s="355"/>
      <c r="AP91" s="355"/>
      <c r="AQ91" s="355"/>
      <c r="AR91" s="355"/>
      <c r="AS91" s="355"/>
      <c r="AT91" s="355"/>
      <c r="AU91" s="355"/>
      <c r="AV91" s="355"/>
      <c r="AW91" s="355"/>
      <c r="AX91" s="355"/>
      <c r="AY91" s="355"/>
      <c r="AZ91" s="355"/>
      <c r="BA91" s="355"/>
      <c r="BB91" s="355"/>
      <c r="BC91" s="355"/>
      <c r="BD91" s="355"/>
      <c r="BE91" s="355"/>
      <c r="BF91" s="355"/>
      <c r="BG91" s="355"/>
      <c r="BH91" s="102"/>
      <c r="BI91" s="102"/>
      <c r="BJ91" s="102"/>
      <c r="BK91" s="102"/>
      <c r="BL91" s="102"/>
      <c r="BM91" s="102"/>
      <c r="BN91" s="102"/>
      <c r="BO91" s="102"/>
      <c r="BP91" s="102"/>
      <c r="BQ91" s="102"/>
      <c r="BR91" s="102"/>
      <c r="BS91" s="102"/>
      <c r="BT91" s="102"/>
      <c r="BU91" s="102"/>
      <c r="BV91" s="102"/>
      <c r="BW91" s="102"/>
      <c r="BX91" s="102"/>
    </row>
    <row r="92" spans="1:76" s="57" customFormat="1" x14ac:dyDescent="0.2">
      <c r="A92" s="323" t="s">
        <v>141</v>
      </c>
      <c r="B92" s="110"/>
      <c r="C92" s="110"/>
      <c r="D92" s="110"/>
      <c r="E92" s="110"/>
      <c r="F92" s="102"/>
      <c r="G92" s="106"/>
      <c r="H92" s="102"/>
      <c r="I92" s="102"/>
      <c r="J92" s="107"/>
      <c r="K92" s="102"/>
      <c r="L92" s="102"/>
      <c r="M92" s="102"/>
      <c r="N92" s="102"/>
      <c r="O92" s="102"/>
      <c r="P92" s="102"/>
      <c r="Q92" s="102"/>
      <c r="R92" s="102"/>
      <c r="S92" s="102"/>
      <c r="T92" s="102"/>
      <c r="U92" s="324"/>
      <c r="V92" s="355"/>
      <c r="W92" s="355"/>
      <c r="X92" s="355"/>
      <c r="Y92" s="355"/>
      <c r="Z92" s="355"/>
      <c r="AA92" s="355"/>
      <c r="AB92" s="355"/>
      <c r="AC92" s="355"/>
      <c r="AD92" s="355"/>
      <c r="AE92" s="355"/>
      <c r="AF92" s="355"/>
      <c r="AG92" s="355"/>
      <c r="AH92" s="355"/>
      <c r="AI92" s="355"/>
      <c r="AJ92" s="355"/>
      <c r="AK92" s="355"/>
      <c r="AL92" s="355"/>
      <c r="AM92" s="355"/>
      <c r="AN92" s="355"/>
      <c r="AO92" s="355"/>
      <c r="AP92" s="355"/>
      <c r="AQ92" s="355"/>
      <c r="AR92" s="355"/>
      <c r="AS92" s="355"/>
      <c r="AT92" s="355"/>
      <c r="AU92" s="355"/>
      <c r="AV92" s="355"/>
      <c r="AW92" s="355"/>
      <c r="AX92" s="355"/>
      <c r="AY92" s="355"/>
      <c r="AZ92" s="355"/>
      <c r="BA92" s="355"/>
      <c r="BB92" s="355"/>
      <c r="BC92" s="355"/>
      <c r="BD92" s="355"/>
      <c r="BE92" s="355"/>
      <c r="BF92" s="355"/>
      <c r="BG92" s="355"/>
      <c r="BH92" s="102"/>
      <c r="BI92" s="102"/>
      <c r="BJ92" s="102"/>
      <c r="BK92" s="102"/>
      <c r="BL92" s="102"/>
      <c r="BM92" s="102"/>
      <c r="BN92" s="102"/>
      <c r="BO92" s="102"/>
      <c r="BP92" s="102"/>
      <c r="BQ92" s="102"/>
      <c r="BR92" s="102"/>
      <c r="BS92" s="102"/>
      <c r="BT92" s="102"/>
      <c r="BU92" s="102"/>
      <c r="BV92" s="102"/>
      <c r="BW92" s="102"/>
      <c r="BX92" s="102"/>
    </row>
    <row r="93" spans="1:76" s="57" customFormat="1" ht="14.25" customHeight="1" x14ac:dyDescent="0.2">
      <c r="A93" s="670" t="s">
        <v>32</v>
      </c>
      <c r="B93" s="671"/>
      <c r="C93" s="672"/>
      <c r="D93" s="104"/>
      <c r="E93" s="676" t="s">
        <v>0</v>
      </c>
      <c r="F93" s="677"/>
      <c r="G93" s="103"/>
      <c r="H93" s="676" t="s">
        <v>1</v>
      </c>
      <c r="I93" s="677"/>
      <c r="J93" s="103"/>
      <c r="K93" s="676" t="s">
        <v>2</v>
      </c>
      <c r="L93" s="677"/>
      <c r="M93" s="103"/>
      <c r="N93" s="676" t="s">
        <v>3</v>
      </c>
      <c r="O93" s="677"/>
      <c r="P93" s="103"/>
      <c r="Q93" s="676" t="s">
        <v>4</v>
      </c>
      <c r="R93" s="677"/>
      <c r="S93" s="103"/>
      <c r="T93" s="679" t="s">
        <v>5</v>
      </c>
      <c r="U93" s="764" t="s">
        <v>35</v>
      </c>
      <c r="V93" s="348"/>
      <c r="W93" s="339"/>
      <c r="X93" s="339"/>
      <c r="Y93" s="339"/>
      <c r="Z93" s="339"/>
      <c r="AA93" s="339"/>
      <c r="AB93" s="339"/>
      <c r="AC93" s="339"/>
      <c r="AD93" s="339"/>
      <c r="AE93" s="339"/>
      <c r="AF93" s="339"/>
      <c r="AG93" s="339"/>
      <c r="AH93" s="339"/>
      <c r="AI93" s="339"/>
      <c r="AJ93" s="339"/>
      <c r="AK93" s="339"/>
      <c r="AL93" s="339"/>
      <c r="AM93" s="339"/>
      <c r="AN93" s="339"/>
      <c r="AO93" s="339"/>
      <c r="AP93" s="339"/>
      <c r="AQ93" s="339"/>
      <c r="AR93" s="339"/>
      <c r="AS93" s="339"/>
      <c r="AT93" s="339"/>
      <c r="AU93" s="339"/>
      <c r="AV93" s="339"/>
      <c r="AW93" s="339"/>
      <c r="AX93" s="339"/>
      <c r="AY93" s="339"/>
      <c r="AZ93" s="339"/>
      <c r="BA93" s="339"/>
      <c r="BB93" s="339"/>
      <c r="BC93" s="339"/>
      <c r="BD93" s="339"/>
      <c r="BE93" s="339"/>
      <c r="BF93" s="339"/>
      <c r="BG93" s="339"/>
      <c r="BH93" s="113"/>
      <c r="BI93" s="113"/>
      <c r="BJ93" s="113"/>
      <c r="BK93" s="113"/>
      <c r="BL93" s="113"/>
      <c r="BM93" s="113"/>
      <c r="BN93" s="113"/>
      <c r="BO93" s="113"/>
      <c r="BP93" s="113"/>
      <c r="BQ93" s="113"/>
      <c r="BR93" s="113"/>
      <c r="BS93" s="113"/>
      <c r="BT93" s="113"/>
      <c r="BU93" s="113"/>
      <c r="BV93" s="113"/>
      <c r="BW93" s="113"/>
      <c r="BX93" s="113"/>
    </row>
    <row r="94" spans="1:76" s="57" customFormat="1" ht="14.25" customHeight="1" x14ac:dyDescent="0.2">
      <c r="A94" s="673"/>
      <c r="B94" s="674"/>
      <c r="C94" s="675"/>
      <c r="D94" s="104"/>
      <c r="E94" s="676" t="s">
        <v>32</v>
      </c>
      <c r="F94" s="677"/>
      <c r="G94" s="104"/>
      <c r="H94" s="676" t="s">
        <v>32</v>
      </c>
      <c r="I94" s="677"/>
      <c r="J94" s="104"/>
      <c r="K94" s="676" t="s">
        <v>32</v>
      </c>
      <c r="L94" s="677"/>
      <c r="M94" s="104"/>
      <c r="N94" s="676" t="s">
        <v>32</v>
      </c>
      <c r="O94" s="677"/>
      <c r="P94" s="104"/>
      <c r="Q94" s="676" t="s">
        <v>32</v>
      </c>
      <c r="R94" s="677"/>
      <c r="S94" s="104"/>
      <c r="T94" s="680"/>
      <c r="U94" s="764"/>
      <c r="V94" s="348"/>
      <c r="W94" s="339"/>
      <c r="X94" s="339"/>
      <c r="Y94" s="339"/>
      <c r="Z94" s="339"/>
      <c r="AA94" s="339"/>
      <c r="AB94" s="339"/>
      <c r="AC94" s="339"/>
      <c r="AD94" s="339"/>
      <c r="AE94" s="339"/>
      <c r="AF94" s="339"/>
      <c r="AG94" s="339"/>
      <c r="AH94" s="339"/>
      <c r="AI94" s="339"/>
      <c r="AJ94" s="339"/>
      <c r="AK94" s="339"/>
      <c r="AL94" s="339"/>
      <c r="AM94" s="339"/>
      <c r="AN94" s="339"/>
      <c r="AO94" s="339"/>
      <c r="AP94" s="339"/>
      <c r="AQ94" s="339"/>
      <c r="AR94" s="339"/>
      <c r="AS94" s="339"/>
      <c r="AT94" s="339"/>
      <c r="AU94" s="339"/>
      <c r="AV94" s="339"/>
      <c r="AW94" s="339"/>
      <c r="AX94" s="339"/>
      <c r="AY94" s="339"/>
      <c r="AZ94" s="339"/>
      <c r="BA94" s="339"/>
      <c r="BB94" s="339"/>
      <c r="BC94" s="339"/>
      <c r="BD94" s="339"/>
      <c r="BE94" s="339"/>
      <c r="BF94" s="339"/>
      <c r="BG94" s="339"/>
      <c r="BH94" s="113"/>
      <c r="BI94" s="113"/>
      <c r="BJ94" s="113"/>
      <c r="BK94" s="113"/>
      <c r="BL94" s="113"/>
      <c r="BM94" s="113"/>
      <c r="BN94" s="113"/>
      <c r="BO94" s="113"/>
      <c r="BP94" s="113"/>
      <c r="BQ94" s="113"/>
      <c r="BR94" s="113"/>
      <c r="BS94" s="113"/>
      <c r="BT94" s="113"/>
      <c r="BU94" s="113"/>
      <c r="BV94" s="113"/>
      <c r="BW94" s="113"/>
      <c r="BX94" s="113"/>
    </row>
    <row r="95" spans="1:76" s="57" customFormat="1" ht="38.25" x14ac:dyDescent="0.2">
      <c r="A95" s="325" t="s">
        <v>34</v>
      </c>
      <c r="B95" s="51" t="s">
        <v>180</v>
      </c>
      <c r="C95" s="51" t="s">
        <v>58</v>
      </c>
      <c r="D95" s="104"/>
      <c r="E95" s="100" t="s">
        <v>16</v>
      </c>
      <c r="F95" s="100" t="s">
        <v>30</v>
      </c>
      <c r="G95" s="104"/>
      <c r="H95" s="100" t="s">
        <v>16</v>
      </c>
      <c r="I95" s="100" t="s">
        <v>31</v>
      </c>
      <c r="J95" s="104"/>
      <c r="K95" s="100" t="s">
        <v>16</v>
      </c>
      <c r="L95" s="100" t="s">
        <v>27</v>
      </c>
      <c r="M95" s="104"/>
      <c r="N95" s="100" t="s">
        <v>16</v>
      </c>
      <c r="O95" s="100" t="s">
        <v>28</v>
      </c>
      <c r="P95" s="104"/>
      <c r="Q95" s="100" t="s">
        <v>16</v>
      </c>
      <c r="R95" s="100" t="s">
        <v>29</v>
      </c>
      <c r="S95" s="104"/>
      <c r="T95" s="681"/>
      <c r="U95" s="764"/>
      <c r="V95" s="348"/>
      <c r="W95" s="340"/>
      <c r="X95" s="340"/>
      <c r="Y95" s="340"/>
      <c r="Z95" s="340"/>
      <c r="AA95" s="340"/>
      <c r="AB95" s="340"/>
      <c r="AC95" s="340"/>
      <c r="AD95" s="340"/>
      <c r="AE95" s="340"/>
      <c r="AF95" s="340"/>
      <c r="AG95" s="340"/>
      <c r="AH95" s="340"/>
      <c r="AI95" s="340"/>
      <c r="AJ95" s="340"/>
      <c r="AK95" s="340"/>
      <c r="AL95" s="340"/>
      <c r="AM95" s="340"/>
      <c r="AN95" s="340"/>
      <c r="AO95" s="340"/>
      <c r="AP95" s="340"/>
      <c r="AQ95" s="340"/>
      <c r="AR95" s="340"/>
      <c r="AS95" s="340"/>
      <c r="AT95" s="340"/>
      <c r="AU95" s="340"/>
      <c r="AV95" s="340"/>
      <c r="AW95" s="340"/>
      <c r="AX95" s="340"/>
      <c r="AY95" s="340"/>
      <c r="AZ95" s="340"/>
      <c r="BA95" s="340"/>
      <c r="BB95" s="340"/>
      <c r="BC95" s="340"/>
      <c r="BD95" s="340"/>
      <c r="BE95" s="340"/>
      <c r="BF95" s="340"/>
      <c r="BG95" s="340"/>
      <c r="BH95" s="118"/>
      <c r="BI95" s="118"/>
      <c r="BJ95" s="118"/>
      <c r="BK95" s="118"/>
      <c r="BL95" s="118"/>
      <c r="BM95" s="118"/>
      <c r="BN95" s="118"/>
      <c r="BO95" s="118"/>
      <c r="BP95" s="118"/>
      <c r="BQ95" s="118"/>
      <c r="BR95" s="118"/>
      <c r="BS95" s="118"/>
      <c r="BT95" s="118"/>
      <c r="BU95" s="118"/>
      <c r="BV95" s="118"/>
      <c r="BW95" s="118"/>
      <c r="BX95" s="118"/>
    </row>
    <row r="96" spans="1:76" s="57" customFormat="1" ht="14.25" x14ac:dyDescent="0.2">
      <c r="A96" s="326"/>
      <c r="B96" s="117"/>
      <c r="C96" s="276" t="str">
        <f>IFERROR((12*(E96+H96+K96+N96+Q96) / ((E96&lt;&gt;0)+(H96&lt;&gt;0)+(K96&lt;&gt;0)+(N96&lt;&gt;0)+(Q96&lt;&gt;0))),"-")</f>
        <v>-</v>
      </c>
      <c r="D96" s="104"/>
      <c r="E96" s="269"/>
      <c r="F96" s="237">
        <f>ROUND(($B96*E96),0)</f>
        <v>0</v>
      </c>
      <c r="G96" s="104"/>
      <c r="H96" s="269">
        <v>0</v>
      </c>
      <c r="I96" s="237">
        <f>ROUND(($B96*H96),0)</f>
        <v>0</v>
      </c>
      <c r="J96" s="104"/>
      <c r="K96" s="269">
        <v>0</v>
      </c>
      <c r="L96" s="237">
        <f>ROUND(($B96*K96),0)</f>
        <v>0</v>
      </c>
      <c r="M96" s="104"/>
      <c r="N96" s="269"/>
      <c r="O96" s="237">
        <f>ROUND(($B96*N96),0)</f>
        <v>0</v>
      </c>
      <c r="P96" s="104"/>
      <c r="Q96" s="269"/>
      <c r="R96" s="237">
        <f>ROUND(($B96*Q96),0)</f>
        <v>0</v>
      </c>
      <c r="S96" s="104"/>
      <c r="T96" s="238">
        <f>SUM(F96+I96+L96+O96+R96)</f>
        <v>0</v>
      </c>
      <c r="U96" s="327"/>
      <c r="V96" s="348"/>
      <c r="W96" s="356"/>
      <c r="X96" s="356"/>
      <c r="Y96" s="356"/>
      <c r="Z96" s="356"/>
      <c r="AA96" s="356"/>
      <c r="AB96" s="356"/>
      <c r="AC96" s="356"/>
      <c r="AD96" s="356"/>
      <c r="AE96" s="356"/>
      <c r="AF96" s="356"/>
      <c r="AG96" s="356"/>
      <c r="AH96" s="356"/>
      <c r="AI96" s="356"/>
      <c r="AJ96" s="356"/>
      <c r="AK96" s="356"/>
      <c r="AL96" s="356"/>
      <c r="AM96" s="356"/>
      <c r="AN96" s="356"/>
      <c r="AO96" s="356"/>
      <c r="AP96" s="356"/>
      <c r="AQ96" s="356"/>
      <c r="AR96" s="356"/>
      <c r="AS96" s="356"/>
      <c r="AT96" s="356"/>
      <c r="AU96" s="356"/>
      <c r="AV96" s="356"/>
      <c r="AW96" s="356"/>
      <c r="AX96" s="356"/>
      <c r="AY96" s="356"/>
      <c r="AZ96" s="356"/>
      <c r="BA96" s="356"/>
      <c r="BB96" s="356"/>
      <c r="BC96" s="356"/>
      <c r="BD96" s="356"/>
      <c r="BE96" s="356"/>
      <c r="BF96" s="356"/>
      <c r="BG96" s="356"/>
      <c r="BH96" s="111"/>
      <c r="BI96" s="111"/>
      <c r="BJ96" s="111"/>
      <c r="BK96" s="111"/>
      <c r="BL96" s="111"/>
      <c r="BM96" s="111"/>
      <c r="BN96" s="111"/>
      <c r="BO96" s="111"/>
      <c r="BP96" s="111"/>
      <c r="BQ96" s="111"/>
      <c r="BR96" s="111"/>
      <c r="BS96" s="111"/>
      <c r="BT96" s="111"/>
      <c r="BU96" s="111"/>
      <c r="BV96" s="111"/>
      <c r="BW96" s="111"/>
      <c r="BX96" s="111"/>
    </row>
    <row r="97" spans="1:76" s="57" customFormat="1" ht="14.25" x14ac:dyDescent="0.2">
      <c r="A97" s="326"/>
      <c r="B97" s="268"/>
      <c r="C97" s="276" t="str">
        <f t="shared" ref="C97:C101" si="7">IFERROR((12*(E97+H97+K97+N97+Q97) / ((E97&lt;&gt;0)+(H97&lt;&gt;0)+(K97&lt;&gt;0)+(N97&lt;&gt;0)+(Q97&lt;&gt;0))),"-")</f>
        <v>-</v>
      </c>
      <c r="D97" s="104"/>
      <c r="E97" s="269"/>
      <c r="F97" s="237">
        <f t="shared" ref="F97:F101" si="8">ROUND(($B97*E97),0)</f>
        <v>0</v>
      </c>
      <c r="G97" s="104"/>
      <c r="H97" s="269"/>
      <c r="I97" s="237">
        <f t="shared" ref="I97:I101" si="9">ROUND(($B97*H97),0)</f>
        <v>0</v>
      </c>
      <c r="J97" s="104"/>
      <c r="K97" s="269"/>
      <c r="L97" s="237">
        <f t="shared" ref="L97:L101" si="10">ROUND(($B97*K97),0)</f>
        <v>0</v>
      </c>
      <c r="M97" s="104"/>
      <c r="N97" s="269"/>
      <c r="O97" s="237">
        <f t="shared" ref="O97:O101" si="11">ROUND(($B97*N97),0)</f>
        <v>0</v>
      </c>
      <c r="P97" s="104"/>
      <c r="Q97" s="269"/>
      <c r="R97" s="237">
        <f t="shared" ref="R97:R101" si="12">ROUND(($B97*Q97),0)</f>
        <v>0</v>
      </c>
      <c r="S97" s="104"/>
      <c r="T97" s="238">
        <f t="shared" ref="T97:T101" si="13">SUM(F97+I97+L97+O97+R97)</f>
        <v>0</v>
      </c>
      <c r="U97" s="327"/>
      <c r="V97" s="348"/>
      <c r="W97" s="356"/>
      <c r="X97" s="356"/>
      <c r="Y97" s="356"/>
      <c r="Z97" s="356"/>
      <c r="AA97" s="356"/>
      <c r="AB97" s="356"/>
      <c r="AC97" s="356"/>
      <c r="AD97" s="356"/>
      <c r="AE97" s="356"/>
      <c r="AF97" s="356"/>
      <c r="AG97" s="356"/>
      <c r="AH97" s="356"/>
      <c r="AI97" s="356"/>
      <c r="AJ97" s="356"/>
      <c r="AK97" s="356"/>
      <c r="AL97" s="356"/>
      <c r="AM97" s="356"/>
      <c r="AN97" s="356"/>
      <c r="AO97" s="356"/>
      <c r="AP97" s="356"/>
      <c r="AQ97" s="356"/>
      <c r="AR97" s="356"/>
      <c r="AS97" s="356"/>
      <c r="AT97" s="356"/>
      <c r="AU97" s="356"/>
      <c r="AV97" s="356"/>
      <c r="AW97" s="356"/>
      <c r="AX97" s="356"/>
      <c r="AY97" s="356"/>
      <c r="AZ97" s="356"/>
      <c r="BA97" s="356"/>
      <c r="BB97" s="356"/>
      <c r="BC97" s="356"/>
      <c r="BD97" s="356"/>
      <c r="BE97" s="356"/>
      <c r="BF97" s="356"/>
      <c r="BG97" s="356"/>
      <c r="BH97" s="111"/>
      <c r="BI97" s="111"/>
      <c r="BJ97" s="111"/>
      <c r="BK97" s="111"/>
      <c r="BL97" s="111"/>
      <c r="BM97" s="111"/>
      <c r="BN97" s="111"/>
      <c r="BO97" s="111"/>
      <c r="BP97" s="111"/>
      <c r="BQ97" s="111"/>
      <c r="BR97" s="111"/>
      <c r="BS97" s="111"/>
      <c r="BT97" s="111"/>
      <c r="BU97" s="111"/>
      <c r="BV97" s="111"/>
      <c r="BW97" s="111"/>
      <c r="BX97" s="111"/>
    </row>
    <row r="98" spans="1:76" s="108" customFormat="1" ht="14.25" x14ac:dyDescent="0.2">
      <c r="A98" s="326"/>
      <c r="B98" s="268"/>
      <c r="C98" s="276" t="str">
        <f t="shared" si="7"/>
        <v>-</v>
      </c>
      <c r="D98" s="104"/>
      <c r="E98" s="269"/>
      <c r="F98" s="237">
        <f t="shared" si="8"/>
        <v>0</v>
      </c>
      <c r="G98" s="104"/>
      <c r="H98" s="269"/>
      <c r="I98" s="237">
        <f t="shared" si="9"/>
        <v>0</v>
      </c>
      <c r="J98" s="104"/>
      <c r="K98" s="269"/>
      <c r="L98" s="237">
        <f t="shared" si="10"/>
        <v>0</v>
      </c>
      <c r="M98" s="104"/>
      <c r="N98" s="269"/>
      <c r="O98" s="237">
        <f t="shared" si="11"/>
        <v>0</v>
      </c>
      <c r="P98" s="104"/>
      <c r="Q98" s="269"/>
      <c r="R98" s="237">
        <f t="shared" si="12"/>
        <v>0</v>
      </c>
      <c r="S98" s="104"/>
      <c r="T98" s="238">
        <f t="shared" si="13"/>
        <v>0</v>
      </c>
      <c r="U98" s="327"/>
      <c r="V98" s="348"/>
      <c r="W98" s="356"/>
      <c r="X98" s="356"/>
      <c r="Y98" s="356"/>
      <c r="Z98" s="356"/>
      <c r="AA98" s="356"/>
      <c r="AB98" s="356"/>
      <c r="AC98" s="356"/>
      <c r="AD98" s="356"/>
      <c r="AE98" s="356"/>
      <c r="AF98" s="356"/>
      <c r="AG98" s="356"/>
      <c r="AH98" s="356"/>
      <c r="AI98" s="356"/>
      <c r="AJ98" s="356"/>
      <c r="AK98" s="356"/>
      <c r="AL98" s="356"/>
      <c r="AM98" s="356"/>
      <c r="AN98" s="356"/>
      <c r="AO98" s="356"/>
      <c r="AP98" s="356"/>
      <c r="AQ98" s="356"/>
      <c r="AR98" s="356"/>
      <c r="AS98" s="356"/>
      <c r="AT98" s="356"/>
      <c r="AU98" s="356"/>
      <c r="AV98" s="356"/>
      <c r="AW98" s="356"/>
      <c r="AX98" s="356"/>
      <c r="AY98" s="356"/>
      <c r="AZ98" s="356"/>
      <c r="BA98" s="356"/>
      <c r="BB98" s="356"/>
      <c r="BC98" s="356"/>
      <c r="BD98" s="356"/>
      <c r="BE98" s="356"/>
      <c r="BF98" s="356"/>
      <c r="BG98" s="356"/>
      <c r="BH98" s="111"/>
      <c r="BI98" s="111"/>
      <c r="BJ98" s="111"/>
      <c r="BK98" s="111"/>
      <c r="BL98" s="111"/>
      <c r="BM98" s="111"/>
      <c r="BN98" s="111"/>
      <c r="BO98" s="111"/>
      <c r="BP98" s="111"/>
      <c r="BQ98" s="111"/>
      <c r="BR98" s="111"/>
      <c r="BS98" s="111"/>
      <c r="BT98" s="111"/>
      <c r="BU98" s="111"/>
      <c r="BV98" s="111"/>
      <c r="BW98" s="111"/>
      <c r="BX98" s="111"/>
    </row>
    <row r="99" spans="1:76" s="108" customFormat="1" ht="14.25" x14ac:dyDescent="0.2">
      <c r="A99" s="326"/>
      <c r="B99" s="268"/>
      <c r="C99" s="276" t="str">
        <f t="shared" si="7"/>
        <v>-</v>
      </c>
      <c r="D99" s="104"/>
      <c r="E99" s="269"/>
      <c r="F99" s="237">
        <f t="shared" si="8"/>
        <v>0</v>
      </c>
      <c r="G99" s="104"/>
      <c r="H99" s="269"/>
      <c r="I99" s="237">
        <f t="shared" si="9"/>
        <v>0</v>
      </c>
      <c r="J99" s="104"/>
      <c r="K99" s="269"/>
      <c r="L99" s="237">
        <f t="shared" si="10"/>
        <v>0</v>
      </c>
      <c r="M99" s="104"/>
      <c r="N99" s="269"/>
      <c r="O99" s="237">
        <f t="shared" si="11"/>
        <v>0</v>
      </c>
      <c r="P99" s="104"/>
      <c r="Q99" s="269"/>
      <c r="R99" s="237">
        <f t="shared" si="12"/>
        <v>0</v>
      </c>
      <c r="S99" s="104"/>
      <c r="T99" s="238">
        <f t="shared" si="13"/>
        <v>0</v>
      </c>
      <c r="U99" s="327"/>
      <c r="V99" s="348"/>
      <c r="W99" s="356"/>
      <c r="X99" s="356"/>
      <c r="Y99" s="356"/>
      <c r="Z99" s="356"/>
      <c r="AA99" s="356"/>
      <c r="AB99" s="356"/>
      <c r="AC99" s="356"/>
      <c r="AD99" s="356"/>
      <c r="AE99" s="356"/>
      <c r="AF99" s="356"/>
      <c r="AG99" s="356"/>
      <c r="AH99" s="356"/>
      <c r="AI99" s="356"/>
      <c r="AJ99" s="356"/>
      <c r="AK99" s="356"/>
      <c r="AL99" s="356"/>
      <c r="AM99" s="356"/>
      <c r="AN99" s="356"/>
      <c r="AO99" s="356"/>
      <c r="AP99" s="356"/>
      <c r="AQ99" s="356"/>
      <c r="AR99" s="356"/>
      <c r="AS99" s="356"/>
      <c r="AT99" s="356"/>
      <c r="AU99" s="356"/>
      <c r="AV99" s="356"/>
      <c r="AW99" s="356"/>
      <c r="AX99" s="356"/>
      <c r="AY99" s="356"/>
      <c r="AZ99" s="356"/>
      <c r="BA99" s="356"/>
      <c r="BB99" s="356"/>
      <c r="BC99" s="356"/>
      <c r="BD99" s="356"/>
      <c r="BE99" s="356"/>
      <c r="BF99" s="356"/>
      <c r="BG99" s="356"/>
      <c r="BH99" s="111"/>
      <c r="BI99" s="111"/>
      <c r="BJ99" s="111"/>
      <c r="BK99" s="111"/>
      <c r="BL99" s="111"/>
      <c r="BM99" s="111"/>
      <c r="BN99" s="111"/>
      <c r="BO99" s="111"/>
      <c r="BP99" s="111"/>
      <c r="BQ99" s="111"/>
      <c r="BR99" s="111"/>
      <c r="BS99" s="111"/>
      <c r="BT99" s="111"/>
      <c r="BU99" s="111"/>
      <c r="BV99" s="111"/>
      <c r="BW99" s="111"/>
      <c r="BX99" s="111"/>
    </row>
    <row r="100" spans="1:76" s="108" customFormat="1" ht="14.25" x14ac:dyDescent="0.2">
      <c r="A100" s="326"/>
      <c r="B100" s="268"/>
      <c r="C100" s="276" t="str">
        <f t="shared" si="7"/>
        <v>-</v>
      </c>
      <c r="D100" s="104"/>
      <c r="E100" s="269"/>
      <c r="F100" s="237">
        <f t="shared" si="8"/>
        <v>0</v>
      </c>
      <c r="G100" s="104"/>
      <c r="H100" s="269"/>
      <c r="I100" s="237">
        <f t="shared" si="9"/>
        <v>0</v>
      </c>
      <c r="J100" s="104"/>
      <c r="K100" s="269"/>
      <c r="L100" s="237">
        <f t="shared" si="10"/>
        <v>0</v>
      </c>
      <c r="M100" s="104"/>
      <c r="N100" s="269"/>
      <c r="O100" s="237">
        <f t="shared" si="11"/>
        <v>0</v>
      </c>
      <c r="P100" s="104"/>
      <c r="Q100" s="269"/>
      <c r="R100" s="237">
        <f t="shared" si="12"/>
        <v>0</v>
      </c>
      <c r="S100" s="104"/>
      <c r="T100" s="238">
        <f t="shared" si="13"/>
        <v>0</v>
      </c>
      <c r="U100" s="327"/>
      <c r="V100" s="348"/>
      <c r="W100" s="356"/>
      <c r="X100" s="356"/>
      <c r="Y100" s="356"/>
      <c r="Z100" s="356"/>
      <c r="AA100" s="356"/>
      <c r="AB100" s="356"/>
      <c r="AC100" s="356"/>
      <c r="AD100" s="356"/>
      <c r="AE100" s="356"/>
      <c r="AF100" s="356"/>
      <c r="AG100" s="356"/>
      <c r="AH100" s="356"/>
      <c r="AI100" s="356"/>
      <c r="AJ100" s="356"/>
      <c r="AK100" s="356"/>
      <c r="AL100" s="356"/>
      <c r="AM100" s="356"/>
      <c r="AN100" s="356"/>
      <c r="AO100" s="356"/>
      <c r="AP100" s="356"/>
      <c r="AQ100" s="356"/>
      <c r="AR100" s="356"/>
      <c r="AS100" s="356"/>
      <c r="AT100" s="356"/>
      <c r="AU100" s="356"/>
      <c r="AV100" s="356"/>
      <c r="AW100" s="356"/>
      <c r="AX100" s="356"/>
      <c r="AY100" s="356"/>
      <c r="AZ100" s="356"/>
      <c r="BA100" s="356"/>
      <c r="BB100" s="356"/>
      <c r="BC100" s="356"/>
      <c r="BD100" s="356"/>
      <c r="BE100" s="356"/>
      <c r="BF100" s="356"/>
      <c r="BG100" s="356"/>
      <c r="BH100" s="111"/>
      <c r="BI100" s="111"/>
      <c r="BJ100" s="111"/>
      <c r="BK100" s="111"/>
      <c r="BL100" s="111"/>
      <c r="BM100" s="111"/>
      <c r="BN100" s="111"/>
      <c r="BO100" s="111"/>
      <c r="BP100" s="111"/>
      <c r="BQ100" s="111"/>
      <c r="BR100" s="111"/>
      <c r="BS100" s="111"/>
      <c r="BT100" s="111"/>
      <c r="BU100" s="111"/>
      <c r="BV100" s="111"/>
      <c r="BW100" s="111"/>
      <c r="BX100" s="111"/>
    </row>
    <row r="101" spans="1:76" s="108" customFormat="1" ht="14.25" x14ac:dyDescent="0.2">
      <c r="A101" s="326"/>
      <c r="B101" s="268"/>
      <c r="C101" s="276" t="str">
        <f t="shared" si="7"/>
        <v>-</v>
      </c>
      <c r="D101" s="104"/>
      <c r="E101" s="269"/>
      <c r="F101" s="237">
        <f t="shared" si="8"/>
        <v>0</v>
      </c>
      <c r="G101" s="104"/>
      <c r="H101" s="269"/>
      <c r="I101" s="237">
        <f t="shared" si="9"/>
        <v>0</v>
      </c>
      <c r="J101" s="104"/>
      <c r="K101" s="269"/>
      <c r="L101" s="237">
        <f t="shared" si="10"/>
        <v>0</v>
      </c>
      <c r="M101" s="104"/>
      <c r="N101" s="269"/>
      <c r="O101" s="237">
        <f t="shared" si="11"/>
        <v>0</v>
      </c>
      <c r="P101" s="104"/>
      <c r="Q101" s="269"/>
      <c r="R101" s="237">
        <f t="shared" si="12"/>
        <v>0</v>
      </c>
      <c r="S101" s="104"/>
      <c r="T101" s="238">
        <f t="shared" si="13"/>
        <v>0</v>
      </c>
      <c r="U101" s="327"/>
      <c r="V101" s="348"/>
      <c r="W101" s="356"/>
      <c r="X101" s="356"/>
      <c r="Y101" s="356"/>
      <c r="Z101" s="356"/>
      <c r="AA101" s="356"/>
      <c r="AB101" s="356"/>
      <c r="AC101" s="356"/>
      <c r="AD101" s="356"/>
      <c r="AE101" s="356"/>
      <c r="AF101" s="356"/>
      <c r="AG101" s="356"/>
      <c r="AH101" s="356"/>
      <c r="AI101" s="356"/>
      <c r="AJ101" s="356"/>
      <c r="AK101" s="356"/>
      <c r="AL101" s="356"/>
      <c r="AM101" s="356"/>
      <c r="AN101" s="356"/>
      <c r="AO101" s="356"/>
      <c r="AP101" s="356"/>
      <c r="AQ101" s="356"/>
      <c r="AR101" s="356"/>
      <c r="AS101" s="356"/>
      <c r="AT101" s="356"/>
      <c r="AU101" s="356"/>
      <c r="AV101" s="356"/>
      <c r="AW101" s="356"/>
      <c r="AX101" s="356"/>
      <c r="AY101" s="356"/>
      <c r="AZ101" s="356"/>
      <c r="BA101" s="356"/>
      <c r="BB101" s="356"/>
      <c r="BC101" s="356"/>
      <c r="BD101" s="356"/>
      <c r="BE101" s="356"/>
      <c r="BF101" s="356"/>
      <c r="BG101" s="356"/>
      <c r="BH101" s="111"/>
      <c r="BI101" s="111"/>
      <c r="BJ101" s="111"/>
      <c r="BK101" s="111"/>
      <c r="BL101" s="111"/>
      <c r="BM101" s="111"/>
      <c r="BN101" s="111"/>
      <c r="BO101" s="111"/>
      <c r="BP101" s="111"/>
      <c r="BQ101" s="111"/>
      <c r="BR101" s="111"/>
      <c r="BS101" s="111"/>
      <c r="BT101" s="111"/>
      <c r="BU101" s="111"/>
      <c r="BV101" s="111"/>
      <c r="BW101" s="111"/>
      <c r="BX101" s="111"/>
    </row>
    <row r="102" spans="1:76" s="57" customFormat="1" ht="15.75" thickBot="1" x14ac:dyDescent="0.3">
      <c r="A102" s="328"/>
      <c r="B102" s="101"/>
      <c r="C102" s="101"/>
      <c r="D102" s="105" t="s">
        <v>17</v>
      </c>
      <c r="E102" s="765">
        <f>SUM(F96:F101)</f>
        <v>0</v>
      </c>
      <c r="F102" s="766"/>
      <c r="G102" s="80"/>
      <c r="H102" s="765">
        <f>SUM(I96:I101)</f>
        <v>0</v>
      </c>
      <c r="I102" s="766"/>
      <c r="J102" s="80"/>
      <c r="K102" s="765">
        <f>SUM(L96:L101)</f>
        <v>0</v>
      </c>
      <c r="L102" s="766"/>
      <c r="M102" s="80"/>
      <c r="N102" s="765">
        <f>SUM(O96:O101)</f>
        <v>0</v>
      </c>
      <c r="O102" s="766"/>
      <c r="P102" s="80"/>
      <c r="Q102" s="765">
        <f>SUM(R96:R101)</f>
        <v>0</v>
      </c>
      <c r="R102" s="766"/>
      <c r="S102" s="104"/>
      <c r="T102" s="239">
        <f>SUM(T96:T101)</f>
        <v>0</v>
      </c>
      <c r="U102" s="329" t="s">
        <v>17</v>
      </c>
      <c r="V102" s="348"/>
      <c r="W102" s="339"/>
      <c r="X102" s="339"/>
      <c r="Y102" s="339"/>
      <c r="Z102" s="339"/>
      <c r="AA102" s="339"/>
      <c r="AB102" s="339"/>
      <c r="AC102" s="339"/>
      <c r="AD102" s="339"/>
      <c r="AE102" s="339"/>
      <c r="AF102" s="339"/>
      <c r="AG102" s="339"/>
      <c r="AH102" s="339"/>
      <c r="AI102" s="339"/>
      <c r="AJ102" s="339"/>
      <c r="AK102" s="339"/>
      <c r="AL102" s="339"/>
      <c r="AM102" s="339"/>
      <c r="AN102" s="339"/>
      <c r="AO102" s="339"/>
      <c r="AP102" s="339"/>
      <c r="AQ102" s="339"/>
      <c r="AR102" s="339"/>
      <c r="AS102" s="339"/>
      <c r="AT102" s="339"/>
      <c r="AU102" s="339"/>
      <c r="AV102" s="339"/>
      <c r="AW102" s="339"/>
      <c r="AX102" s="339"/>
      <c r="AY102" s="339"/>
      <c r="AZ102" s="339"/>
      <c r="BA102" s="339"/>
      <c r="BB102" s="339"/>
      <c r="BC102" s="339"/>
      <c r="BD102" s="339"/>
      <c r="BE102" s="339"/>
      <c r="BF102" s="339"/>
      <c r="BG102" s="339"/>
      <c r="BH102" s="113"/>
      <c r="BI102" s="113"/>
      <c r="BJ102" s="113"/>
      <c r="BK102" s="113"/>
      <c r="BL102" s="113"/>
      <c r="BM102" s="113"/>
      <c r="BN102" s="113"/>
      <c r="BO102" s="113"/>
      <c r="BP102" s="113"/>
      <c r="BQ102" s="113"/>
      <c r="BR102" s="113"/>
      <c r="BS102" s="113"/>
      <c r="BT102" s="113"/>
      <c r="BU102" s="113"/>
      <c r="BV102" s="113"/>
      <c r="BW102" s="113"/>
      <c r="BX102" s="113"/>
    </row>
    <row r="103" spans="1:76" s="306" customFormat="1" ht="6.75" customHeight="1" thickTop="1" x14ac:dyDescent="0.2">
      <c r="A103" s="627"/>
      <c r="B103" s="628"/>
      <c r="C103" s="628"/>
      <c r="D103" s="628"/>
      <c r="E103" s="629"/>
      <c r="F103" s="629"/>
      <c r="G103" s="311"/>
      <c r="H103" s="630"/>
      <c r="I103" s="630"/>
      <c r="J103" s="311"/>
      <c r="K103" s="630"/>
      <c r="L103" s="630"/>
      <c r="M103" s="311"/>
      <c r="N103" s="630"/>
      <c r="O103" s="630"/>
      <c r="P103" s="311"/>
      <c r="Q103" s="630"/>
      <c r="R103" s="630"/>
      <c r="S103" s="305"/>
      <c r="T103" s="312"/>
      <c r="U103" s="330"/>
      <c r="V103" s="300"/>
      <c r="W103" s="300"/>
      <c r="X103" s="300"/>
      <c r="Y103" s="300"/>
      <c r="Z103" s="300"/>
      <c r="AA103" s="300"/>
      <c r="AB103" s="300"/>
      <c r="AC103" s="300"/>
      <c r="AD103" s="300"/>
      <c r="AE103" s="300"/>
      <c r="AF103" s="300"/>
      <c r="AG103" s="300"/>
      <c r="AH103" s="300"/>
      <c r="AI103" s="300"/>
      <c r="AJ103" s="300"/>
      <c r="AK103" s="300"/>
      <c r="AL103" s="300"/>
      <c r="AM103" s="300"/>
      <c r="AN103" s="300"/>
      <c r="AO103" s="300"/>
      <c r="AP103" s="300"/>
      <c r="AQ103" s="300"/>
      <c r="AR103" s="300"/>
      <c r="AS103" s="300"/>
      <c r="AT103" s="300"/>
      <c r="AU103" s="300"/>
      <c r="AV103" s="300"/>
      <c r="AW103" s="300"/>
      <c r="AX103" s="300"/>
      <c r="AY103" s="300"/>
      <c r="AZ103" s="300"/>
      <c r="BA103" s="300"/>
      <c r="BB103" s="300"/>
      <c r="BC103" s="300"/>
      <c r="BD103" s="300"/>
      <c r="BE103" s="300"/>
      <c r="BF103" s="300"/>
      <c r="BG103" s="300"/>
    </row>
    <row r="104" spans="1:76" s="57" customFormat="1" ht="15" x14ac:dyDescent="0.2">
      <c r="A104" s="774" t="s">
        <v>59</v>
      </c>
      <c r="B104" s="775"/>
      <c r="C104" s="776"/>
      <c r="D104" s="112"/>
      <c r="E104" s="767" t="s">
        <v>0</v>
      </c>
      <c r="F104" s="768"/>
      <c r="G104" s="104"/>
      <c r="H104" s="767" t="s">
        <v>1</v>
      </c>
      <c r="I104" s="768"/>
      <c r="J104" s="104"/>
      <c r="K104" s="767" t="s">
        <v>2</v>
      </c>
      <c r="L104" s="768"/>
      <c r="M104" s="104"/>
      <c r="N104" s="767" t="s">
        <v>3</v>
      </c>
      <c r="O104" s="768"/>
      <c r="P104" s="104"/>
      <c r="Q104" s="767" t="s">
        <v>4</v>
      </c>
      <c r="R104" s="768"/>
      <c r="S104" s="104"/>
      <c r="T104" s="120" t="s">
        <v>5</v>
      </c>
      <c r="U104" s="331"/>
      <c r="V104" s="348"/>
      <c r="W104" s="343"/>
      <c r="X104" s="355"/>
      <c r="Y104" s="355"/>
      <c r="Z104" s="355"/>
      <c r="AA104" s="355"/>
      <c r="AB104" s="355"/>
      <c r="AC104" s="355"/>
      <c r="AD104" s="355"/>
      <c r="AE104" s="355"/>
      <c r="AF104" s="355"/>
      <c r="AG104" s="355"/>
      <c r="AH104" s="355"/>
      <c r="AI104" s="355"/>
      <c r="AJ104" s="355"/>
      <c r="AK104" s="355"/>
      <c r="AL104" s="355"/>
      <c r="AM104" s="355"/>
      <c r="AN104" s="355"/>
      <c r="AO104" s="355"/>
      <c r="AP104" s="355"/>
      <c r="AQ104" s="355"/>
      <c r="AR104" s="355"/>
      <c r="AS104" s="355"/>
      <c r="AT104" s="355"/>
      <c r="AU104" s="355"/>
      <c r="AV104" s="355"/>
      <c r="AW104" s="355"/>
      <c r="AX104" s="355"/>
      <c r="AY104" s="355"/>
      <c r="AZ104" s="355"/>
      <c r="BA104" s="355"/>
      <c r="BB104" s="355"/>
      <c r="BC104" s="355"/>
      <c r="BD104" s="355"/>
      <c r="BE104" s="355"/>
      <c r="BF104" s="355"/>
      <c r="BG104" s="355"/>
      <c r="BH104" s="102"/>
      <c r="BI104" s="102"/>
      <c r="BJ104" s="102"/>
      <c r="BK104" s="102"/>
      <c r="BL104" s="102"/>
      <c r="BM104" s="102"/>
      <c r="BN104" s="102"/>
      <c r="BO104" s="102"/>
      <c r="BP104" s="102"/>
      <c r="BQ104" s="102"/>
      <c r="BR104" s="102"/>
      <c r="BS104" s="102"/>
      <c r="BT104" s="102"/>
      <c r="BU104" s="102"/>
      <c r="BV104" s="102"/>
      <c r="BW104" s="102"/>
      <c r="BX104" s="102"/>
    </row>
    <row r="105" spans="1:76" s="108" customFormat="1" ht="14.25" x14ac:dyDescent="0.2">
      <c r="A105" s="617"/>
      <c r="B105" s="620"/>
      <c r="C105" s="621"/>
      <c r="D105" s="114"/>
      <c r="E105" s="631"/>
      <c r="F105" s="632"/>
      <c r="G105" s="109"/>
      <c r="H105" s="631"/>
      <c r="I105" s="632"/>
      <c r="J105" s="109"/>
      <c r="K105" s="631"/>
      <c r="L105" s="632"/>
      <c r="M105" s="109"/>
      <c r="N105" s="631"/>
      <c r="O105" s="632"/>
      <c r="P105" s="109"/>
      <c r="Q105" s="631"/>
      <c r="R105" s="632"/>
      <c r="S105" s="109"/>
      <c r="T105" s="240">
        <f>SUM(E105+H105+K105+N105+Q105)</f>
        <v>0</v>
      </c>
      <c r="U105" s="327"/>
      <c r="V105" s="348"/>
      <c r="W105" s="356"/>
      <c r="X105" s="356"/>
      <c r="Y105" s="356"/>
      <c r="Z105" s="356"/>
      <c r="AA105" s="356"/>
      <c r="AB105" s="356"/>
      <c r="AC105" s="356"/>
      <c r="AD105" s="356"/>
      <c r="AE105" s="356"/>
      <c r="AF105" s="356"/>
      <c r="AG105" s="356"/>
      <c r="AH105" s="356"/>
      <c r="AI105" s="356"/>
      <c r="AJ105" s="356"/>
      <c r="AK105" s="356"/>
      <c r="AL105" s="356"/>
      <c r="AM105" s="356"/>
      <c r="AN105" s="356"/>
      <c r="AO105" s="356"/>
      <c r="AP105" s="356"/>
      <c r="AQ105" s="356"/>
      <c r="AR105" s="356"/>
      <c r="AS105" s="356"/>
      <c r="AT105" s="356"/>
      <c r="AU105" s="356"/>
      <c r="AV105" s="356"/>
      <c r="AW105" s="356"/>
      <c r="AX105" s="356"/>
      <c r="AY105" s="356"/>
      <c r="AZ105" s="356"/>
      <c r="BA105" s="356"/>
      <c r="BB105" s="356"/>
      <c r="BC105" s="356"/>
      <c r="BD105" s="356"/>
      <c r="BE105" s="356"/>
      <c r="BF105" s="356"/>
      <c r="BG105" s="356"/>
      <c r="BH105" s="111"/>
      <c r="BI105" s="111"/>
      <c r="BJ105" s="111"/>
      <c r="BK105" s="111"/>
      <c r="BL105" s="111"/>
      <c r="BM105" s="111"/>
      <c r="BN105" s="111"/>
      <c r="BO105" s="111"/>
      <c r="BP105" s="111"/>
      <c r="BQ105" s="111"/>
      <c r="BR105" s="111"/>
      <c r="BS105" s="111"/>
      <c r="BT105" s="111"/>
      <c r="BU105" s="111"/>
      <c r="BV105" s="111"/>
      <c r="BW105" s="111"/>
      <c r="BX105" s="111"/>
    </row>
    <row r="106" spans="1:76" s="108" customFormat="1" ht="14.25" x14ac:dyDescent="0.2">
      <c r="A106" s="617"/>
      <c r="B106" s="620"/>
      <c r="C106" s="621"/>
      <c r="D106" s="114"/>
      <c r="E106" s="631"/>
      <c r="F106" s="632"/>
      <c r="G106" s="109"/>
      <c r="H106" s="631"/>
      <c r="I106" s="632"/>
      <c r="J106" s="109"/>
      <c r="K106" s="631"/>
      <c r="L106" s="632"/>
      <c r="M106" s="109"/>
      <c r="N106" s="631"/>
      <c r="O106" s="632"/>
      <c r="P106" s="109"/>
      <c r="Q106" s="631"/>
      <c r="R106" s="632"/>
      <c r="S106" s="109"/>
      <c r="T106" s="240">
        <f t="shared" ref="T106:T110" si="14">SUM(E106+H106+K106+N106+Q106)</f>
        <v>0</v>
      </c>
      <c r="U106" s="327"/>
      <c r="V106" s="348"/>
      <c r="W106" s="356"/>
      <c r="X106" s="356"/>
      <c r="Y106" s="356"/>
      <c r="Z106" s="356"/>
      <c r="AA106" s="356"/>
      <c r="AB106" s="356"/>
      <c r="AC106" s="356"/>
      <c r="AD106" s="356"/>
      <c r="AE106" s="356"/>
      <c r="AF106" s="356"/>
      <c r="AG106" s="356"/>
      <c r="AH106" s="356"/>
      <c r="AI106" s="356"/>
      <c r="AJ106" s="356"/>
      <c r="AK106" s="356"/>
      <c r="AL106" s="356"/>
      <c r="AM106" s="356"/>
      <c r="AN106" s="356"/>
      <c r="AO106" s="356"/>
      <c r="AP106" s="356"/>
      <c r="AQ106" s="356"/>
      <c r="AR106" s="356"/>
      <c r="AS106" s="356"/>
      <c r="AT106" s="356"/>
      <c r="AU106" s="356"/>
      <c r="AV106" s="356"/>
      <c r="AW106" s="356"/>
      <c r="AX106" s="356"/>
      <c r="AY106" s="356"/>
      <c r="AZ106" s="356"/>
      <c r="BA106" s="356"/>
      <c r="BB106" s="356"/>
      <c r="BC106" s="356"/>
      <c r="BD106" s="356"/>
      <c r="BE106" s="356"/>
      <c r="BF106" s="356"/>
      <c r="BG106" s="356"/>
      <c r="BH106" s="111"/>
      <c r="BI106" s="111"/>
      <c r="BJ106" s="111"/>
      <c r="BK106" s="111"/>
      <c r="BL106" s="111"/>
      <c r="BM106" s="111"/>
      <c r="BN106" s="111"/>
      <c r="BO106" s="111"/>
      <c r="BP106" s="111"/>
      <c r="BQ106" s="111"/>
      <c r="BR106" s="111"/>
      <c r="BS106" s="111"/>
      <c r="BT106" s="111"/>
      <c r="BU106" s="111"/>
      <c r="BV106" s="111"/>
      <c r="BW106" s="111"/>
      <c r="BX106" s="111"/>
    </row>
    <row r="107" spans="1:76" s="108" customFormat="1" ht="14.25" x14ac:dyDescent="0.2">
      <c r="A107" s="617"/>
      <c r="B107" s="620"/>
      <c r="C107" s="621"/>
      <c r="D107" s="114"/>
      <c r="E107" s="631"/>
      <c r="F107" s="632"/>
      <c r="G107" s="109"/>
      <c r="H107" s="631"/>
      <c r="I107" s="632"/>
      <c r="J107" s="109"/>
      <c r="K107" s="631"/>
      <c r="L107" s="632"/>
      <c r="M107" s="109"/>
      <c r="N107" s="631"/>
      <c r="O107" s="632"/>
      <c r="P107" s="109"/>
      <c r="Q107" s="631"/>
      <c r="R107" s="632"/>
      <c r="S107" s="109"/>
      <c r="T107" s="240">
        <f t="shared" si="14"/>
        <v>0</v>
      </c>
      <c r="U107" s="327"/>
      <c r="V107" s="348"/>
      <c r="W107" s="356"/>
      <c r="X107" s="356"/>
      <c r="Y107" s="356"/>
      <c r="Z107" s="356"/>
      <c r="AA107" s="356"/>
      <c r="AB107" s="356"/>
      <c r="AC107" s="356"/>
      <c r="AD107" s="356"/>
      <c r="AE107" s="356"/>
      <c r="AF107" s="356"/>
      <c r="AG107" s="356"/>
      <c r="AH107" s="356"/>
      <c r="AI107" s="356"/>
      <c r="AJ107" s="356"/>
      <c r="AK107" s="356"/>
      <c r="AL107" s="356"/>
      <c r="AM107" s="356"/>
      <c r="AN107" s="356"/>
      <c r="AO107" s="356"/>
      <c r="AP107" s="356"/>
      <c r="AQ107" s="356"/>
      <c r="AR107" s="356"/>
      <c r="AS107" s="356"/>
      <c r="AT107" s="356"/>
      <c r="AU107" s="356"/>
      <c r="AV107" s="356"/>
      <c r="AW107" s="356"/>
      <c r="AX107" s="356"/>
      <c r="AY107" s="356"/>
      <c r="AZ107" s="356"/>
      <c r="BA107" s="356"/>
      <c r="BB107" s="356"/>
      <c r="BC107" s="356"/>
      <c r="BD107" s="356"/>
      <c r="BE107" s="356"/>
      <c r="BF107" s="356"/>
      <c r="BG107" s="356"/>
      <c r="BH107" s="111"/>
      <c r="BI107" s="111"/>
      <c r="BJ107" s="111"/>
      <c r="BK107" s="111"/>
      <c r="BL107" s="111"/>
      <c r="BM107" s="111"/>
      <c r="BN107" s="111"/>
      <c r="BO107" s="111"/>
      <c r="BP107" s="111"/>
      <c r="BQ107" s="111"/>
      <c r="BR107" s="111"/>
      <c r="BS107" s="111"/>
      <c r="BT107" s="111"/>
      <c r="BU107" s="111"/>
      <c r="BV107" s="111"/>
      <c r="BW107" s="111"/>
      <c r="BX107" s="111"/>
    </row>
    <row r="108" spans="1:76" s="108" customFormat="1" ht="14.25" x14ac:dyDescent="0.2">
      <c r="A108" s="617"/>
      <c r="B108" s="620"/>
      <c r="C108" s="621"/>
      <c r="D108" s="114"/>
      <c r="E108" s="631"/>
      <c r="F108" s="632"/>
      <c r="G108" s="109"/>
      <c r="H108" s="631"/>
      <c r="I108" s="632"/>
      <c r="J108" s="109"/>
      <c r="K108" s="631"/>
      <c r="L108" s="632"/>
      <c r="M108" s="109"/>
      <c r="N108" s="631"/>
      <c r="O108" s="632"/>
      <c r="P108" s="109"/>
      <c r="Q108" s="631"/>
      <c r="R108" s="632"/>
      <c r="S108" s="109"/>
      <c r="T108" s="240">
        <f t="shared" si="14"/>
        <v>0</v>
      </c>
      <c r="U108" s="327"/>
      <c r="V108" s="348"/>
      <c r="W108" s="356"/>
      <c r="X108" s="356"/>
      <c r="Y108" s="356"/>
      <c r="Z108" s="356"/>
      <c r="AA108" s="356"/>
      <c r="AB108" s="356"/>
      <c r="AC108" s="356"/>
      <c r="AD108" s="356"/>
      <c r="AE108" s="356"/>
      <c r="AF108" s="356"/>
      <c r="AG108" s="356"/>
      <c r="AH108" s="356"/>
      <c r="AI108" s="356"/>
      <c r="AJ108" s="356"/>
      <c r="AK108" s="356"/>
      <c r="AL108" s="356"/>
      <c r="AM108" s="356"/>
      <c r="AN108" s="356"/>
      <c r="AO108" s="356"/>
      <c r="AP108" s="356"/>
      <c r="AQ108" s="356"/>
      <c r="AR108" s="356"/>
      <c r="AS108" s="356"/>
      <c r="AT108" s="356"/>
      <c r="AU108" s="356"/>
      <c r="AV108" s="356"/>
      <c r="AW108" s="356"/>
      <c r="AX108" s="356"/>
      <c r="AY108" s="356"/>
      <c r="AZ108" s="356"/>
      <c r="BA108" s="356"/>
      <c r="BB108" s="356"/>
      <c r="BC108" s="356"/>
      <c r="BD108" s="356"/>
      <c r="BE108" s="356"/>
      <c r="BF108" s="356"/>
      <c r="BG108" s="356"/>
      <c r="BH108" s="111"/>
      <c r="BI108" s="111"/>
      <c r="BJ108" s="111"/>
      <c r="BK108" s="111"/>
      <c r="BL108" s="111"/>
      <c r="BM108" s="111"/>
      <c r="BN108" s="111"/>
      <c r="BO108" s="111"/>
      <c r="BP108" s="111"/>
      <c r="BQ108" s="111"/>
      <c r="BR108" s="111"/>
      <c r="BS108" s="111"/>
      <c r="BT108" s="111"/>
      <c r="BU108" s="111"/>
      <c r="BV108" s="111"/>
      <c r="BW108" s="111"/>
      <c r="BX108" s="111"/>
    </row>
    <row r="109" spans="1:76" s="108" customFormat="1" ht="14.25" x14ac:dyDescent="0.2">
      <c r="A109" s="617"/>
      <c r="B109" s="620"/>
      <c r="C109" s="621"/>
      <c r="D109" s="114"/>
      <c r="E109" s="631"/>
      <c r="F109" s="632"/>
      <c r="G109" s="109"/>
      <c r="H109" s="631"/>
      <c r="I109" s="632"/>
      <c r="J109" s="109"/>
      <c r="K109" s="631"/>
      <c r="L109" s="632"/>
      <c r="M109" s="109"/>
      <c r="N109" s="631"/>
      <c r="O109" s="632"/>
      <c r="P109" s="109"/>
      <c r="Q109" s="631"/>
      <c r="R109" s="632"/>
      <c r="S109" s="109"/>
      <c r="T109" s="240">
        <f t="shared" si="14"/>
        <v>0</v>
      </c>
      <c r="U109" s="327"/>
      <c r="V109" s="348"/>
      <c r="W109" s="356"/>
      <c r="X109" s="356"/>
      <c r="Y109" s="356"/>
      <c r="Z109" s="356"/>
      <c r="AA109" s="356"/>
      <c r="AB109" s="356"/>
      <c r="AC109" s="356"/>
      <c r="AD109" s="356"/>
      <c r="AE109" s="356"/>
      <c r="AF109" s="356"/>
      <c r="AG109" s="356"/>
      <c r="AH109" s="356"/>
      <c r="AI109" s="356"/>
      <c r="AJ109" s="356"/>
      <c r="AK109" s="356"/>
      <c r="AL109" s="356"/>
      <c r="AM109" s="356"/>
      <c r="AN109" s="356"/>
      <c r="AO109" s="356"/>
      <c r="AP109" s="356"/>
      <c r="AQ109" s="356"/>
      <c r="AR109" s="356"/>
      <c r="AS109" s="356"/>
      <c r="AT109" s="356"/>
      <c r="AU109" s="356"/>
      <c r="AV109" s="356"/>
      <c r="AW109" s="356"/>
      <c r="AX109" s="356"/>
      <c r="AY109" s="356"/>
      <c r="AZ109" s="356"/>
      <c r="BA109" s="356"/>
      <c r="BB109" s="356"/>
      <c r="BC109" s="356"/>
      <c r="BD109" s="356"/>
      <c r="BE109" s="356"/>
      <c r="BF109" s="356"/>
      <c r="BG109" s="356"/>
      <c r="BH109" s="111"/>
      <c r="BI109" s="111"/>
      <c r="BJ109" s="111"/>
      <c r="BK109" s="111"/>
      <c r="BL109" s="111"/>
      <c r="BM109" s="111"/>
      <c r="BN109" s="111"/>
      <c r="BO109" s="111"/>
      <c r="BP109" s="111"/>
      <c r="BQ109" s="111"/>
      <c r="BR109" s="111"/>
      <c r="BS109" s="111"/>
      <c r="BT109" s="111"/>
      <c r="BU109" s="111"/>
      <c r="BV109" s="111"/>
      <c r="BW109" s="111"/>
      <c r="BX109" s="111"/>
    </row>
    <row r="110" spans="1:76" s="57" customFormat="1" ht="14.25" x14ac:dyDescent="0.2">
      <c r="A110" s="617"/>
      <c r="B110" s="620"/>
      <c r="C110" s="621"/>
      <c r="D110" s="114"/>
      <c r="E110" s="631"/>
      <c r="F110" s="632"/>
      <c r="G110" s="109"/>
      <c r="H110" s="631"/>
      <c r="I110" s="632"/>
      <c r="J110" s="109"/>
      <c r="K110" s="631"/>
      <c r="L110" s="632"/>
      <c r="M110" s="109"/>
      <c r="N110" s="631"/>
      <c r="O110" s="632"/>
      <c r="P110" s="109"/>
      <c r="Q110" s="631"/>
      <c r="R110" s="632"/>
      <c r="S110" s="109"/>
      <c r="T110" s="240">
        <f t="shared" si="14"/>
        <v>0</v>
      </c>
      <c r="U110" s="327"/>
      <c r="V110" s="348"/>
      <c r="W110" s="356"/>
      <c r="X110" s="356"/>
      <c r="Y110" s="356"/>
      <c r="Z110" s="356"/>
      <c r="AA110" s="356"/>
      <c r="AB110" s="356"/>
      <c r="AC110" s="356"/>
      <c r="AD110" s="356"/>
      <c r="AE110" s="356"/>
      <c r="AF110" s="356"/>
      <c r="AG110" s="356"/>
      <c r="AH110" s="356"/>
      <c r="AI110" s="356"/>
      <c r="AJ110" s="356"/>
      <c r="AK110" s="356"/>
      <c r="AL110" s="356"/>
      <c r="AM110" s="356"/>
      <c r="AN110" s="356"/>
      <c r="AO110" s="356"/>
      <c r="AP110" s="356"/>
      <c r="AQ110" s="356"/>
      <c r="AR110" s="356"/>
      <c r="AS110" s="356"/>
      <c r="AT110" s="356"/>
      <c r="AU110" s="356"/>
      <c r="AV110" s="356"/>
      <c r="AW110" s="356"/>
      <c r="AX110" s="356"/>
      <c r="AY110" s="356"/>
      <c r="AZ110" s="356"/>
      <c r="BA110" s="356"/>
      <c r="BB110" s="356"/>
      <c r="BC110" s="356"/>
      <c r="BD110" s="356"/>
      <c r="BE110" s="356"/>
      <c r="BF110" s="356"/>
      <c r="BG110" s="356"/>
      <c r="BH110" s="111"/>
      <c r="BI110" s="111"/>
      <c r="BJ110" s="111"/>
      <c r="BK110" s="111"/>
      <c r="BL110" s="111"/>
      <c r="BM110" s="111"/>
      <c r="BN110" s="111"/>
      <c r="BO110" s="111"/>
      <c r="BP110" s="111"/>
      <c r="BQ110" s="111"/>
      <c r="BR110" s="111"/>
      <c r="BS110" s="111"/>
      <c r="BT110" s="111"/>
      <c r="BU110" s="111"/>
      <c r="BV110" s="111"/>
      <c r="BW110" s="111"/>
      <c r="BX110" s="111"/>
    </row>
    <row r="111" spans="1:76" s="57" customFormat="1" ht="15.75" thickBot="1" x14ac:dyDescent="0.3">
      <c r="A111" s="332" t="s">
        <v>60</v>
      </c>
      <c r="B111" s="115"/>
      <c r="C111" s="116" t="s">
        <v>61</v>
      </c>
      <c r="D111" s="114"/>
      <c r="E111" s="633">
        <f>ROUND((E105+E106+E107+E108+E109+E110),0)</f>
        <v>0</v>
      </c>
      <c r="F111" s="634"/>
      <c r="G111" s="109"/>
      <c r="H111" s="633">
        <f>ROUND((H105+H106+H107+H108+H109+H110),0)</f>
        <v>0</v>
      </c>
      <c r="I111" s="634"/>
      <c r="J111" s="109"/>
      <c r="K111" s="633">
        <f>ROUND((K105+K106+K107+K108+K109+K110),0)</f>
        <v>0</v>
      </c>
      <c r="L111" s="634"/>
      <c r="M111" s="109"/>
      <c r="N111" s="633">
        <f>ROUND((N105+N106+N107+N108+N109+N110),0)</f>
        <v>0</v>
      </c>
      <c r="O111" s="634"/>
      <c r="P111" s="109"/>
      <c r="Q111" s="633">
        <f>ROUND((Q105+Q106+Q107+Q108+Q109+Q110),0)</f>
        <v>0</v>
      </c>
      <c r="R111" s="634"/>
      <c r="S111" s="109"/>
      <c r="T111" s="241">
        <f>SUM(T105:T110)</f>
        <v>0</v>
      </c>
      <c r="U111" s="333" t="s">
        <v>75</v>
      </c>
      <c r="V111" s="348"/>
      <c r="W111" s="356"/>
      <c r="X111" s="356"/>
      <c r="Y111" s="356"/>
      <c r="Z111" s="356"/>
      <c r="AA111" s="356"/>
      <c r="AB111" s="356"/>
      <c r="AC111" s="356"/>
      <c r="AD111" s="356"/>
      <c r="AE111" s="356"/>
      <c r="AF111" s="356"/>
      <c r="AG111" s="356"/>
      <c r="AH111" s="356"/>
      <c r="AI111" s="356"/>
      <c r="AJ111" s="356"/>
      <c r="AK111" s="356"/>
      <c r="AL111" s="356"/>
      <c r="AM111" s="356"/>
      <c r="AN111" s="356"/>
      <c r="AO111" s="356"/>
      <c r="AP111" s="356"/>
      <c r="AQ111" s="356"/>
      <c r="AR111" s="356"/>
      <c r="AS111" s="356"/>
      <c r="AT111" s="356"/>
      <c r="AU111" s="356"/>
      <c r="AV111" s="356"/>
      <c r="AW111" s="356"/>
      <c r="AX111" s="356"/>
      <c r="AY111" s="356"/>
      <c r="AZ111" s="356"/>
      <c r="BA111" s="356"/>
      <c r="BB111" s="356"/>
      <c r="BC111" s="356"/>
      <c r="BD111" s="356"/>
      <c r="BE111" s="356"/>
      <c r="BF111" s="356"/>
      <c r="BG111" s="356"/>
      <c r="BH111" s="111"/>
      <c r="BI111" s="111"/>
      <c r="BJ111" s="111"/>
      <c r="BK111" s="111"/>
      <c r="BL111" s="111"/>
      <c r="BM111" s="111"/>
      <c r="BN111" s="111"/>
      <c r="BO111" s="111"/>
      <c r="BP111" s="111"/>
      <c r="BQ111" s="111"/>
      <c r="BR111" s="111"/>
      <c r="BS111" s="111"/>
      <c r="BT111" s="111"/>
      <c r="BU111" s="111"/>
      <c r="BV111" s="111"/>
      <c r="BW111" s="111"/>
      <c r="BX111" s="111"/>
    </row>
    <row r="112" spans="1:76" s="306" customFormat="1" ht="6.75" customHeight="1" thickTop="1" x14ac:dyDescent="0.2">
      <c r="A112" s="627"/>
      <c r="B112" s="628"/>
      <c r="C112" s="628"/>
      <c r="D112" s="628"/>
      <c r="E112" s="629"/>
      <c r="F112" s="629"/>
      <c r="G112" s="311"/>
      <c r="H112" s="630"/>
      <c r="I112" s="630"/>
      <c r="J112" s="311"/>
      <c r="K112" s="630"/>
      <c r="L112" s="630"/>
      <c r="M112" s="311"/>
      <c r="N112" s="630"/>
      <c r="O112" s="630"/>
      <c r="P112" s="311"/>
      <c r="Q112" s="630"/>
      <c r="R112" s="630"/>
      <c r="S112" s="305"/>
      <c r="T112" s="312"/>
      <c r="U112" s="330"/>
      <c r="V112" s="300"/>
      <c r="W112" s="300"/>
      <c r="X112" s="300"/>
      <c r="Y112" s="300"/>
      <c r="Z112" s="300"/>
      <c r="AA112" s="300"/>
      <c r="AB112" s="300"/>
      <c r="AC112" s="300"/>
      <c r="AD112" s="300"/>
      <c r="AE112" s="300"/>
      <c r="AF112" s="300"/>
      <c r="AG112" s="300"/>
      <c r="AH112" s="300"/>
      <c r="AI112" s="300"/>
      <c r="AJ112" s="300"/>
      <c r="AK112" s="300"/>
      <c r="AL112" s="300"/>
      <c r="AM112" s="300"/>
      <c r="AN112" s="300"/>
      <c r="AO112" s="300"/>
      <c r="AP112" s="300"/>
      <c r="AQ112" s="300"/>
      <c r="AR112" s="300"/>
      <c r="AS112" s="300"/>
      <c r="AT112" s="300"/>
      <c r="AU112" s="300"/>
      <c r="AV112" s="300"/>
      <c r="AW112" s="300"/>
      <c r="AX112" s="300"/>
      <c r="AY112" s="300"/>
      <c r="AZ112" s="300"/>
      <c r="BA112" s="300"/>
      <c r="BB112" s="300"/>
      <c r="BC112" s="300"/>
      <c r="BD112" s="300"/>
      <c r="BE112" s="300"/>
      <c r="BF112" s="300"/>
      <c r="BG112" s="300"/>
    </row>
    <row r="113" spans="1:76" s="57" customFormat="1" ht="15" x14ac:dyDescent="0.25">
      <c r="A113" s="769"/>
      <c r="B113" s="770"/>
      <c r="C113" s="770" t="s">
        <v>39</v>
      </c>
      <c r="D113" s="770"/>
      <c r="E113" s="762" t="s">
        <v>0</v>
      </c>
      <c r="F113" s="763"/>
      <c r="G113" s="106"/>
      <c r="H113" s="762" t="s">
        <v>1</v>
      </c>
      <c r="I113" s="763"/>
      <c r="J113" s="107"/>
      <c r="K113" s="762" t="s">
        <v>2</v>
      </c>
      <c r="L113" s="763"/>
      <c r="M113" s="102"/>
      <c r="N113" s="762" t="s">
        <v>3</v>
      </c>
      <c r="O113" s="763"/>
      <c r="P113" s="102"/>
      <c r="Q113" s="762" t="s">
        <v>4</v>
      </c>
      <c r="R113" s="763"/>
      <c r="S113" s="102"/>
      <c r="T113" s="145" t="s">
        <v>5</v>
      </c>
      <c r="U113" s="334"/>
      <c r="V113" s="348"/>
      <c r="W113" s="355"/>
      <c r="X113" s="355"/>
      <c r="Y113" s="355"/>
      <c r="Z113" s="355"/>
      <c r="AA113" s="355"/>
      <c r="AB113" s="355"/>
      <c r="AC113" s="355"/>
      <c r="AD113" s="355"/>
      <c r="AE113" s="355"/>
      <c r="AF113" s="355"/>
      <c r="AG113" s="355"/>
      <c r="AH113" s="355"/>
      <c r="AI113" s="355"/>
      <c r="AJ113" s="355"/>
      <c r="AK113" s="355"/>
      <c r="AL113" s="355"/>
      <c r="AM113" s="355"/>
      <c r="AN113" s="355"/>
      <c r="AO113" s="355"/>
      <c r="AP113" s="355"/>
      <c r="AQ113" s="355"/>
      <c r="AR113" s="355"/>
      <c r="AS113" s="355"/>
      <c r="AT113" s="355"/>
      <c r="AU113" s="355"/>
      <c r="AV113" s="355"/>
      <c r="AW113" s="355"/>
      <c r="AX113" s="355"/>
      <c r="AY113" s="355"/>
      <c r="AZ113" s="355"/>
      <c r="BA113" s="355"/>
      <c r="BB113" s="355"/>
      <c r="BC113" s="355"/>
      <c r="BD113" s="355"/>
      <c r="BE113" s="355"/>
      <c r="BF113" s="355"/>
      <c r="BG113" s="355"/>
      <c r="BH113" s="102"/>
      <c r="BI113" s="102"/>
      <c r="BJ113" s="102"/>
      <c r="BK113" s="102"/>
      <c r="BL113" s="102"/>
      <c r="BM113" s="102"/>
      <c r="BN113" s="102"/>
      <c r="BO113" s="102"/>
      <c r="BP113" s="102"/>
      <c r="BQ113" s="102"/>
      <c r="BR113" s="102"/>
      <c r="BS113" s="102"/>
      <c r="BT113" s="102"/>
      <c r="BU113" s="102"/>
      <c r="BV113" s="102"/>
      <c r="BW113" s="102"/>
      <c r="BX113" s="102"/>
    </row>
    <row r="114" spans="1:76" s="57" customFormat="1" ht="15" x14ac:dyDescent="0.25">
      <c r="A114" s="659" t="s">
        <v>38</v>
      </c>
      <c r="B114" s="661"/>
      <c r="C114" s="661"/>
      <c r="D114" s="662"/>
      <c r="E114" s="758">
        <f>E111+E102</f>
        <v>0</v>
      </c>
      <c r="F114" s="759"/>
      <c r="G114" s="242"/>
      <c r="H114" s="758">
        <f>H111+H102</f>
        <v>0</v>
      </c>
      <c r="I114" s="759"/>
      <c r="J114" s="243"/>
      <c r="K114" s="758">
        <f>K111+K102</f>
        <v>0</v>
      </c>
      <c r="L114" s="759"/>
      <c r="M114" s="244"/>
      <c r="N114" s="758">
        <f>N111+N102</f>
        <v>0</v>
      </c>
      <c r="O114" s="759"/>
      <c r="P114" s="244"/>
      <c r="Q114" s="758">
        <f>Q111+Q102</f>
        <v>0</v>
      </c>
      <c r="R114" s="759"/>
      <c r="S114" s="244"/>
      <c r="T114" s="273">
        <f>SUM(E114+H114+K114+N114+Q114)</f>
        <v>0</v>
      </c>
      <c r="U114" s="334"/>
      <c r="V114" s="348"/>
      <c r="W114" s="355"/>
      <c r="X114" s="355"/>
      <c r="Y114" s="355"/>
      <c r="Z114" s="355"/>
      <c r="AA114" s="355"/>
      <c r="AB114" s="355"/>
      <c r="AC114" s="355"/>
      <c r="AD114" s="355"/>
      <c r="AE114" s="355"/>
      <c r="AF114" s="355"/>
      <c r="AG114" s="355"/>
      <c r="AH114" s="355"/>
      <c r="AI114" s="355"/>
      <c r="AJ114" s="355"/>
      <c r="AK114" s="355"/>
      <c r="AL114" s="355"/>
      <c r="AM114" s="355"/>
      <c r="AN114" s="355"/>
      <c r="AO114" s="355"/>
      <c r="AP114" s="355"/>
      <c r="AQ114" s="355"/>
      <c r="AR114" s="355"/>
      <c r="AS114" s="355"/>
      <c r="AT114" s="355"/>
      <c r="AU114" s="355"/>
      <c r="AV114" s="355"/>
      <c r="AW114" s="355"/>
      <c r="AX114" s="355"/>
      <c r="AY114" s="355"/>
      <c r="AZ114" s="355"/>
      <c r="BA114" s="355"/>
      <c r="BB114" s="355"/>
      <c r="BC114" s="355"/>
      <c r="BD114" s="355"/>
      <c r="BE114" s="355"/>
      <c r="BF114" s="355"/>
      <c r="BG114" s="355"/>
      <c r="BH114" s="102"/>
      <c r="BI114" s="102"/>
      <c r="BJ114" s="102"/>
      <c r="BK114" s="102"/>
      <c r="BL114" s="102"/>
      <c r="BM114" s="102"/>
      <c r="BN114" s="102"/>
      <c r="BO114" s="102"/>
      <c r="BP114" s="102"/>
      <c r="BQ114" s="102"/>
      <c r="BR114" s="102"/>
      <c r="BS114" s="102"/>
      <c r="BT114" s="102"/>
      <c r="BU114" s="102"/>
      <c r="BV114" s="102"/>
      <c r="BW114" s="102"/>
      <c r="BX114" s="102"/>
    </row>
    <row r="115" spans="1:76" s="108" customFormat="1" ht="15.75" thickBot="1" x14ac:dyDescent="0.3">
      <c r="A115" s="659" t="s">
        <v>74</v>
      </c>
      <c r="B115" s="660"/>
      <c r="C115" s="661"/>
      <c r="D115" s="662"/>
      <c r="E115" s="663">
        <v>0</v>
      </c>
      <c r="F115" s="664"/>
      <c r="G115" s="242"/>
      <c r="H115" s="663">
        <v>0</v>
      </c>
      <c r="I115" s="664"/>
      <c r="J115" s="243"/>
      <c r="K115" s="663">
        <v>0</v>
      </c>
      <c r="L115" s="664"/>
      <c r="M115" s="244"/>
      <c r="N115" s="663">
        <v>0</v>
      </c>
      <c r="O115" s="664"/>
      <c r="P115" s="244"/>
      <c r="Q115" s="663">
        <v>0</v>
      </c>
      <c r="R115" s="664"/>
      <c r="S115" s="244"/>
      <c r="T115" s="273">
        <f t="shared" ref="T115:T116" si="15">SUM(E115+H115+K115+N115+Q115)</f>
        <v>0</v>
      </c>
      <c r="U115" s="334"/>
      <c r="V115" s="348"/>
      <c r="W115" s="355"/>
      <c r="X115" s="355"/>
      <c r="Y115" s="355"/>
      <c r="Z115" s="355"/>
      <c r="AA115" s="355"/>
      <c r="AB115" s="355"/>
      <c r="AC115" s="355"/>
      <c r="AD115" s="355"/>
      <c r="AE115" s="355"/>
      <c r="AF115" s="355"/>
      <c r="AG115" s="355"/>
      <c r="AH115" s="355"/>
      <c r="AI115" s="355"/>
      <c r="AJ115" s="355"/>
      <c r="AK115" s="355"/>
      <c r="AL115" s="355"/>
      <c r="AM115" s="355"/>
      <c r="AN115" s="355"/>
      <c r="AO115" s="355"/>
      <c r="AP115" s="355"/>
      <c r="AQ115" s="355"/>
      <c r="AR115" s="355"/>
      <c r="AS115" s="355"/>
      <c r="AT115" s="355"/>
      <c r="AU115" s="355"/>
      <c r="AV115" s="355"/>
      <c r="AW115" s="355"/>
      <c r="AX115" s="355"/>
      <c r="AY115" s="355"/>
      <c r="AZ115" s="355"/>
      <c r="BA115" s="355"/>
      <c r="BB115" s="355"/>
      <c r="BC115" s="355"/>
      <c r="BD115" s="355"/>
      <c r="BE115" s="355"/>
      <c r="BF115" s="355"/>
      <c r="BG115" s="355"/>
      <c r="BH115" s="102"/>
      <c r="BI115" s="102"/>
      <c r="BJ115" s="102"/>
      <c r="BK115" s="102"/>
      <c r="BL115" s="102"/>
      <c r="BM115" s="102"/>
      <c r="BN115" s="102"/>
      <c r="BO115" s="102"/>
      <c r="BP115" s="102"/>
      <c r="BQ115" s="102"/>
      <c r="BR115" s="102"/>
      <c r="BS115" s="102"/>
      <c r="BT115" s="102"/>
      <c r="BU115" s="102"/>
      <c r="BV115" s="102"/>
      <c r="BW115" s="102"/>
      <c r="BX115" s="102"/>
    </row>
    <row r="116" spans="1:76" s="57" customFormat="1" ht="15.75" thickBot="1" x14ac:dyDescent="0.3">
      <c r="A116" s="335" t="s">
        <v>62</v>
      </c>
      <c r="B116" s="270"/>
      <c r="C116" s="271"/>
      <c r="D116" s="272" t="s">
        <v>63</v>
      </c>
      <c r="E116" s="758">
        <f>ROUND((E115*$B$116),0)</f>
        <v>0</v>
      </c>
      <c r="F116" s="759"/>
      <c r="G116" s="242"/>
      <c r="H116" s="758">
        <f>ROUND((H115*$B$116),0)</f>
        <v>0</v>
      </c>
      <c r="I116" s="759"/>
      <c r="J116" s="243"/>
      <c r="K116" s="758">
        <f>ROUND((K115*$B$116),0)</f>
        <v>0</v>
      </c>
      <c r="L116" s="759"/>
      <c r="M116" s="244"/>
      <c r="N116" s="758">
        <f>ROUND((N115*$B$116),0)</f>
        <v>0</v>
      </c>
      <c r="O116" s="759"/>
      <c r="P116" s="244"/>
      <c r="Q116" s="758">
        <f>ROUND((Q115*$B$116),0)</f>
        <v>0</v>
      </c>
      <c r="R116" s="759"/>
      <c r="S116" s="244"/>
      <c r="T116" s="273">
        <f t="shared" si="15"/>
        <v>0</v>
      </c>
      <c r="U116" s="334"/>
      <c r="V116" s="348"/>
      <c r="W116" s="355"/>
      <c r="X116" s="355"/>
      <c r="Y116" s="355"/>
      <c r="Z116" s="355"/>
      <c r="AA116" s="355"/>
      <c r="AB116" s="355"/>
      <c r="AC116" s="355"/>
      <c r="AD116" s="355"/>
      <c r="AE116" s="355"/>
      <c r="AF116" s="355"/>
      <c r="AG116" s="355"/>
      <c r="AH116" s="355"/>
      <c r="AI116" s="355"/>
      <c r="AJ116" s="355"/>
      <c r="AK116" s="355"/>
      <c r="AL116" s="355"/>
      <c r="AM116" s="355"/>
      <c r="AN116" s="355"/>
      <c r="AO116" s="355"/>
      <c r="AP116" s="355"/>
      <c r="AQ116" s="355"/>
      <c r="AR116" s="355"/>
      <c r="AS116" s="355"/>
      <c r="AT116" s="355"/>
      <c r="AU116" s="355"/>
      <c r="AV116" s="355"/>
      <c r="AW116" s="355"/>
      <c r="AX116" s="355"/>
      <c r="AY116" s="355"/>
      <c r="AZ116" s="355"/>
      <c r="BA116" s="355"/>
      <c r="BB116" s="355"/>
      <c r="BC116" s="355"/>
      <c r="BD116" s="355"/>
      <c r="BE116" s="355"/>
      <c r="BF116" s="355"/>
      <c r="BG116" s="355"/>
      <c r="BH116" s="102"/>
      <c r="BI116" s="102"/>
      <c r="BJ116" s="102"/>
      <c r="BK116" s="102"/>
      <c r="BL116" s="102"/>
      <c r="BM116" s="102"/>
      <c r="BN116" s="102"/>
      <c r="BO116" s="102"/>
      <c r="BP116" s="102"/>
      <c r="BQ116" s="102"/>
      <c r="BR116" s="102"/>
      <c r="BS116" s="102"/>
      <c r="BT116" s="102"/>
      <c r="BU116" s="102"/>
      <c r="BV116" s="102"/>
      <c r="BW116" s="102"/>
      <c r="BX116" s="102"/>
    </row>
    <row r="117" spans="1:76" s="57" customFormat="1" ht="15.75" thickBot="1" x14ac:dyDescent="0.3">
      <c r="A117" s="659" t="s">
        <v>24</v>
      </c>
      <c r="B117" s="757"/>
      <c r="C117" s="661"/>
      <c r="D117" s="662"/>
      <c r="E117" s="760">
        <f>E111+E102+E116</f>
        <v>0</v>
      </c>
      <c r="F117" s="761"/>
      <c r="G117" s="242"/>
      <c r="H117" s="760">
        <f>H111+H102+H116</f>
        <v>0</v>
      </c>
      <c r="I117" s="761"/>
      <c r="J117" s="243"/>
      <c r="K117" s="760">
        <f>K111+K102+K116</f>
        <v>0</v>
      </c>
      <c r="L117" s="761"/>
      <c r="M117" s="244"/>
      <c r="N117" s="760">
        <f>N111+N102+N116</f>
        <v>0</v>
      </c>
      <c r="O117" s="761"/>
      <c r="P117" s="244"/>
      <c r="Q117" s="760">
        <f>Q111+Q102+Q116</f>
        <v>0</v>
      </c>
      <c r="R117" s="761"/>
      <c r="S117" s="244"/>
      <c r="T117" s="274">
        <f>T102+T111+T116</f>
        <v>0</v>
      </c>
      <c r="U117" s="334"/>
      <c r="V117" s="348"/>
      <c r="W117" s="355"/>
      <c r="X117" s="355"/>
      <c r="Y117" s="355"/>
      <c r="Z117" s="355"/>
      <c r="AA117" s="355"/>
      <c r="AB117" s="355"/>
      <c r="AC117" s="355"/>
      <c r="AD117" s="355"/>
      <c r="AE117" s="355"/>
      <c r="AF117" s="355"/>
      <c r="AG117" s="355"/>
      <c r="AH117" s="355"/>
      <c r="AI117" s="355"/>
      <c r="AJ117" s="355"/>
      <c r="AK117" s="355"/>
      <c r="AL117" s="355"/>
      <c r="AM117" s="355"/>
      <c r="AN117" s="355"/>
      <c r="AO117" s="355"/>
      <c r="AP117" s="355"/>
      <c r="AQ117" s="355"/>
      <c r="AR117" s="355"/>
      <c r="AS117" s="355"/>
      <c r="AT117" s="355"/>
      <c r="AU117" s="355"/>
      <c r="AV117" s="355"/>
      <c r="AW117" s="355"/>
      <c r="AX117" s="355"/>
      <c r="AY117" s="355"/>
      <c r="AZ117" s="355"/>
      <c r="BA117" s="355"/>
      <c r="BB117" s="355"/>
      <c r="BC117" s="355"/>
      <c r="BD117" s="355"/>
      <c r="BE117" s="355"/>
      <c r="BF117" s="355"/>
      <c r="BG117" s="355"/>
      <c r="BH117" s="102"/>
      <c r="BI117" s="102"/>
      <c r="BJ117" s="102"/>
      <c r="BK117" s="102"/>
      <c r="BL117" s="102"/>
      <c r="BM117" s="102"/>
      <c r="BN117" s="102"/>
      <c r="BO117" s="102"/>
      <c r="BP117" s="102"/>
      <c r="BQ117" s="102"/>
      <c r="BR117" s="102"/>
      <c r="BS117" s="102"/>
      <c r="BT117" s="102"/>
      <c r="BU117" s="102"/>
      <c r="BV117" s="102"/>
      <c r="BW117" s="102"/>
      <c r="BX117" s="102"/>
    </row>
    <row r="118" spans="1:76" s="315" customFormat="1" ht="6.75" customHeight="1" thickTop="1" thickBot="1" x14ac:dyDescent="0.25">
      <c r="A118" s="622"/>
      <c r="B118" s="623"/>
      <c r="C118" s="623"/>
      <c r="D118" s="623"/>
      <c r="E118" s="624"/>
      <c r="F118" s="624"/>
      <c r="G118" s="313"/>
      <c r="H118" s="625"/>
      <c r="I118" s="625"/>
      <c r="J118" s="313"/>
      <c r="K118" s="625"/>
      <c r="L118" s="625"/>
      <c r="M118" s="313"/>
      <c r="N118" s="625"/>
      <c r="O118" s="625"/>
      <c r="P118" s="313"/>
      <c r="Q118" s="625"/>
      <c r="R118" s="625"/>
      <c r="S118" s="314"/>
      <c r="T118" s="316"/>
      <c r="U118" s="336"/>
      <c r="V118" s="300"/>
      <c r="W118" s="300"/>
      <c r="X118" s="300"/>
      <c r="Y118" s="300"/>
      <c r="Z118" s="300"/>
      <c r="AA118" s="300"/>
      <c r="AB118" s="300"/>
      <c r="AC118" s="300"/>
      <c r="AD118" s="300"/>
      <c r="AE118" s="300"/>
      <c r="AF118" s="300"/>
      <c r="AG118" s="300"/>
      <c r="AH118" s="300"/>
      <c r="AI118" s="300"/>
      <c r="AJ118" s="300"/>
      <c r="AK118" s="300"/>
      <c r="AL118" s="300"/>
      <c r="AM118" s="300"/>
      <c r="AN118" s="300"/>
      <c r="AO118" s="300"/>
      <c r="AP118" s="300"/>
      <c r="AQ118" s="300"/>
      <c r="AR118" s="300"/>
      <c r="AS118" s="300"/>
      <c r="AT118" s="300"/>
      <c r="AU118" s="300"/>
      <c r="AV118" s="300"/>
      <c r="AW118" s="300"/>
      <c r="AX118" s="300"/>
      <c r="AY118" s="300"/>
      <c r="AZ118" s="300"/>
      <c r="BA118" s="300"/>
      <c r="BB118" s="300"/>
      <c r="BC118" s="300"/>
      <c r="BD118" s="300"/>
      <c r="BE118" s="300"/>
      <c r="BF118" s="300"/>
      <c r="BG118" s="300"/>
    </row>
    <row r="119" spans="1:76" s="57" customFormat="1" x14ac:dyDescent="0.2">
      <c r="A119" s="67"/>
      <c r="T119" s="108"/>
      <c r="U119" s="108"/>
      <c r="V119" s="348"/>
      <c r="W119" s="348"/>
      <c r="X119" s="348"/>
      <c r="Y119" s="348"/>
      <c r="Z119" s="348"/>
      <c r="AA119" s="348"/>
      <c r="AB119" s="348"/>
      <c r="AC119" s="348"/>
      <c r="AD119" s="348"/>
      <c r="AE119" s="348"/>
      <c r="AF119" s="348"/>
      <c r="AG119" s="348"/>
      <c r="AH119" s="348"/>
      <c r="AI119" s="348"/>
      <c r="AJ119" s="348"/>
      <c r="AK119" s="348"/>
      <c r="AL119" s="348"/>
      <c r="AM119" s="348"/>
      <c r="AN119" s="348"/>
      <c r="AO119" s="348"/>
      <c r="AP119" s="348"/>
      <c r="AQ119" s="348"/>
      <c r="AR119" s="348"/>
      <c r="AS119" s="348"/>
      <c r="AT119" s="348"/>
      <c r="AU119" s="348"/>
      <c r="AV119" s="348"/>
      <c r="AW119" s="348"/>
      <c r="AX119" s="348"/>
      <c r="AY119" s="348"/>
      <c r="AZ119" s="348"/>
      <c r="BA119" s="348"/>
      <c r="BB119" s="348"/>
      <c r="BC119" s="348"/>
      <c r="BD119" s="348"/>
      <c r="BE119" s="348"/>
      <c r="BF119" s="348"/>
      <c r="BG119" s="348"/>
    </row>
    <row r="120" spans="1:76" s="57" customFormat="1" x14ac:dyDescent="0.2">
      <c r="A120" s="568" t="s">
        <v>205</v>
      </c>
      <c r="B120"/>
      <c r="C120"/>
      <c r="D120"/>
      <c r="E120"/>
      <c r="F120" s="569">
        <f>IF(E117&gt;25000,17000,E117*0.68)</f>
        <v>0</v>
      </c>
      <c r="G120"/>
      <c r="H120"/>
      <c r="I120" s="569">
        <f>IF($F$176&gt;16999,0,IF(E117+H117&lt;25000,H117*0.68,17000-F120))</f>
        <v>0</v>
      </c>
      <c r="J120"/>
      <c r="K120"/>
      <c r="L120" s="569">
        <f>IF((F120+I120+(K117*0.68))&gt;17000,17000-F120-I120,K117*0.68)</f>
        <v>0</v>
      </c>
      <c r="M120"/>
      <c r="N120"/>
      <c r="O120" s="569">
        <f>IF((F120+I120+L120+(N117*0.68))&gt;17000,17000-F120-I120-L120,N117*0.68)</f>
        <v>0</v>
      </c>
      <c r="P120"/>
      <c r="Q120"/>
      <c r="R120" s="569">
        <f>IF((F120+I120+L120+O120+(Q117*0.68))&gt;17000,17000-F120-I120-L120-O120,Q117*0.68)</f>
        <v>0</v>
      </c>
      <c r="S120"/>
      <c r="T120" s="569">
        <f>SUM(E120:R120)</f>
        <v>0</v>
      </c>
      <c r="U120" t="s">
        <v>206</v>
      </c>
      <c r="V120" s="348"/>
      <c r="W120" s="348"/>
      <c r="X120" s="348"/>
      <c r="Y120" s="348"/>
      <c r="Z120" s="348"/>
      <c r="AA120" s="348"/>
      <c r="AB120" s="348"/>
      <c r="AC120" s="348"/>
      <c r="AD120" s="348"/>
      <c r="AE120" s="348"/>
      <c r="AF120" s="348"/>
      <c r="AG120" s="348"/>
      <c r="AH120" s="348"/>
      <c r="AI120" s="348"/>
      <c r="AJ120" s="348"/>
      <c r="AK120" s="348"/>
      <c r="AL120" s="348"/>
      <c r="AM120" s="348"/>
      <c r="AN120" s="348"/>
      <c r="AO120" s="348"/>
      <c r="AP120" s="348"/>
      <c r="AQ120" s="348"/>
      <c r="AR120" s="348"/>
      <c r="AS120" s="348"/>
      <c r="AT120" s="348"/>
      <c r="AU120" s="348"/>
      <c r="AV120" s="348"/>
      <c r="AW120" s="348"/>
      <c r="AX120" s="348"/>
      <c r="AY120" s="348"/>
      <c r="AZ120" s="348"/>
      <c r="BA120" s="348"/>
      <c r="BB120" s="348"/>
      <c r="BC120" s="348"/>
      <c r="BD120" s="348"/>
      <c r="BE120" s="348"/>
      <c r="BF120" s="348"/>
      <c r="BG120" s="348"/>
    </row>
    <row r="121" spans="1:76" s="57" customFormat="1" x14ac:dyDescent="0.2">
      <c r="A121" s="102"/>
      <c r="V121" s="348"/>
      <c r="W121" s="348"/>
      <c r="X121" s="348"/>
      <c r="Y121" s="348"/>
      <c r="Z121" s="348"/>
      <c r="AA121" s="348"/>
      <c r="AB121" s="348"/>
      <c r="AC121" s="348"/>
      <c r="AD121" s="348"/>
      <c r="AE121" s="348"/>
      <c r="AF121" s="348"/>
      <c r="AG121" s="348"/>
      <c r="AH121" s="348"/>
      <c r="AI121" s="348"/>
      <c r="AJ121" s="348"/>
      <c r="AK121" s="348"/>
      <c r="AL121" s="348"/>
      <c r="AM121" s="348"/>
      <c r="AN121" s="348"/>
      <c r="AO121" s="348"/>
      <c r="AP121" s="348"/>
      <c r="AQ121" s="348"/>
      <c r="AR121" s="348"/>
      <c r="AS121" s="348"/>
      <c r="AT121" s="348"/>
      <c r="AU121" s="348"/>
      <c r="AV121" s="348"/>
      <c r="AW121" s="348"/>
      <c r="AX121" s="348"/>
      <c r="AY121" s="348"/>
      <c r="AZ121" s="348"/>
      <c r="BA121" s="348"/>
      <c r="BB121" s="348"/>
      <c r="BC121" s="348"/>
      <c r="BD121" s="348"/>
      <c r="BE121" s="348"/>
      <c r="BF121" s="348"/>
      <c r="BG121" s="348"/>
    </row>
    <row r="122" spans="1:76" s="57" customFormat="1" x14ac:dyDescent="0.2">
      <c r="V122" s="348"/>
      <c r="W122" s="348"/>
      <c r="X122" s="348"/>
      <c r="Y122" s="348"/>
      <c r="Z122" s="348"/>
      <c r="AA122" s="348"/>
      <c r="AB122" s="348"/>
      <c r="AC122" s="348"/>
      <c r="AD122" s="348"/>
      <c r="AE122" s="348"/>
      <c r="AF122" s="348"/>
      <c r="AG122" s="348"/>
      <c r="AH122" s="348"/>
      <c r="AI122" s="348"/>
      <c r="AJ122" s="348"/>
      <c r="AK122" s="348"/>
      <c r="AL122" s="348"/>
      <c r="AM122" s="348"/>
      <c r="AN122" s="348"/>
      <c r="AO122" s="348"/>
      <c r="AP122" s="348"/>
      <c r="AQ122" s="348"/>
      <c r="AR122" s="348"/>
      <c r="AS122" s="348"/>
      <c r="AT122" s="348"/>
      <c r="AU122" s="348"/>
      <c r="AV122" s="348"/>
      <c r="AW122" s="348"/>
      <c r="AX122" s="348"/>
      <c r="AY122" s="348"/>
      <c r="AZ122" s="348"/>
      <c r="BA122" s="348"/>
      <c r="BB122" s="348"/>
      <c r="BC122" s="348"/>
      <c r="BD122" s="348"/>
      <c r="BE122" s="348"/>
      <c r="BF122" s="348"/>
      <c r="BG122" s="348"/>
    </row>
    <row r="123" spans="1:76" s="57" customFormat="1" x14ac:dyDescent="0.2">
      <c r="V123" s="348"/>
      <c r="W123" s="348"/>
      <c r="X123" s="348"/>
      <c r="Y123" s="348"/>
      <c r="Z123" s="348"/>
      <c r="AA123" s="348"/>
      <c r="AB123" s="348"/>
      <c r="AC123" s="348"/>
      <c r="AD123" s="348"/>
      <c r="AE123" s="348"/>
      <c r="AF123" s="348"/>
      <c r="AG123" s="348"/>
      <c r="AH123" s="348"/>
      <c r="AI123" s="348"/>
      <c r="AJ123" s="348"/>
      <c r="AK123" s="348"/>
      <c r="AL123" s="348"/>
      <c r="AM123" s="348"/>
      <c r="AN123" s="348"/>
      <c r="AO123" s="348"/>
      <c r="AP123" s="348"/>
      <c r="AQ123" s="348"/>
      <c r="AR123" s="348"/>
      <c r="AS123" s="348"/>
      <c r="AT123" s="348"/>
      <c r="AU123" s="348"/>
      <c r="AV123" s="348"/>
      <c r="AW123" s="348"/>
      <c r="AX123" s="348"/>
      <c r="AY123" s="348"/>
      <c r="AZ123" s="348"/>
      <c r="BA123" s="348"/>
      <c r="BB123" s="348"/>
      <c r="BC123" s="348"/>
      <c r="BD123" s="348"/>
      <c r="BE123" s="348"/>
      <c r="BF123" s="348"/>
      <c r="BG123" s="348"/>
    </row>
    <row r="124" spans="1:76" s="57" customFormat="1" x14ac:dyDescent="0.2">
      <c r="V124" s="348"/>
      <c r="W124" s="348"/>
      <c r="X124" s="348"/>
      <c r="Y124" s="348"/>
      <c r="Z124" s="348"/>
      <c r="AA124" s="348"/>
      <c r="AB124" s="348"/>
      <c r="AC124" s="348"/>
      <c r="AD124" s="348"/>
      <c r="AE124" s="348"/>
      <c r="AF124" s="348"/>
      <c r="AG124" s="348"/>
      <c r="AH124" s="348"/>
      <c r="AI124" s="348"/>
      <c r="AJ124" s="348"/>
      <c r="AK124" s="348"/>
      <c r="AL124" s="348"/>
      <c r="AM124" s="348"/>
      <c r="AN124" s="348"/>
      <c r="AO124" s="348"/>
      <c r="AP124" s="348"/>
      <c r="AQ124" s="348"/>
      <c r="AR124" s="348"/>
      <c r="AS124" s="348"/>
      <c r="AT124" s="348"/>
      <c r="AU124" s="348"/>
      <c r="AV124" s="348"/>
      <c r="AW124" s="348"/>
      <c r="AX124" s="348"/>
      <c r="AY124" s="348"/>
      <c r="AZ124" s="348"/>
      <c r="BA124" s="348"/>
      <c r="BB124" s="348"/>
      <c r="BC124" s="348"/>
      <c r="BD124" s="348"/>
      <c r="BE124" s="348"/>
      <c r="BF124" s="348"/>
      <c r="BG124" s="348"/>
    </row>
    <row r="125" spans="1:76" s="57" customFormat="1" x14ac:dyDescent="0.2">
      <c r="V125" s="348"/>
      <c r="W125" s="348"/>
      <c r="X125" s="348"/>
      <c r="Y125" s="348"/>
      <c r="Z125" s="348"/>
      <c r="AA125" s="348"/>
      <c r="AB125" s="348"/>
      <c r="AC125" s="348"/>
      <c r="AD125" s="348"/>
      <c r="AE125" s="348"/>
      <c r="AF125" s="348"/>
      <c r="AG125" s="348"/>
      <c r="AH125" s="348"/>
      <c r="AI125" s="348"/>
      <c r="AJ125" s="348"/>
      <c r="AK125" s="348"/>
      <c r="AL125" s="348"/>
      <c r="AM125" s="348"/>
      <c r="AN125" s="348"/>
      <c r="AO125" s="348"/>
      <c r="AP125" s="348"/>
      <c r="AQ125" s="348"/>
      <c r="AR125" s="348"/>
      <c r="AS125" s="348"/>
      <c r="AT125" s="348"/>
      <c r="AU125" s="348"/>
      <c r="AV125" s="348"/>
      <c r="AW125" s="348"/>
      <c r="AX125" s="348"/>
      <c r="AY125" s="348"/>
      <c r="AZ125" s="348"/>
      <c r="BA125" s="348"/>
      <c r="BB125" s="348"/>
      <c r="BC125" s="348"/>
      <c r="BD125" s="348"/>
      <c r="BE125" s="348"/>
      <c r="BF125" s="348"/>
      <c r="BG125" s="348"/>
    </row>
    <row r="126" spans="1:76" s="57" customFormat="1" x14ac:dyDescent="0.2">
      <c r="V126" s="348"/>
      <c r="W126" s="348"/>
      <c r="X126" s="348"/>
      <c r="Y126" s="348"/>
      <c r="Z126" s="348"/>
      <c r="AA126" s="348"/>
      <c r="AB126" s="348"/>
      <c r="AC126" s="348"/>
      <c r="AD126" s="348"/>
      <c r="AE126" s="348"/>
      <c r="AF126" s="348"/>
      <c r="AG126" s="348"/>
      <c r="AH126" s="348"/>
      <c r="AI126" s="348"/>
      <c r="AJ126" s="348"/>
      <c r="AK126" s="348"/>
      <c r="AL126" s="348"/>
      <c r="AM126" s="348"/>
      <c r="AN126" s="348"/>
      <c r="AO126" s="348"/>
      <c r="AP126" s="348"/>
      <c r="AQ126" s="348"/>
      <c r="AR126" s="348"/>
      <c r="AS126" s="348"/>
      <c r="AT126" s="348"/>
      <c r="AU126" s="348"/>
      <c r="AV126" s="348"/>
      <c r="AW126" s="348"/>
      <c r="AX126" s="348"/>
      <c r="AY126" s="348"/>
      <c r="AZ126" s="348"/>
      <c r="BA126" s="348"/>
      <c r="BB126" s="348"/>
      <c r="BC126" s="348"/>
      <c r="BD126" s="348"/>
      <c r="BE126" s="348"/>
      <c r="BF126" s="348"/>
      <c r="BG126" s="348"/>
    </row>
    <row r="127" spans="1:76" s="57" customFormat="1" x14ac:dyDescent="0.2">
      <c r="V127" s="348"/>
      <c r="W127" s="348"/>
      <c r="X127" s="348"/>
      <c r="Y127" s="348"/>
      <c r="Z127" s="348"/>
      <c r="AA127" s="348"/>
      <c r="AB127" s="348"/>
      <c r="AC127" s="348"/>
      <c r="AD127" s="348"/>
      <c r="AE127" s="348"/>
      <c r="AF127" s="348"/>
      <c r="AG127" s="348"/>
      <c r="AH127" s="348"/>
      <c r="AI127" s="348"/>
      <c r="AJ127" s="348"/>
      <c r="AK127" s="348"/>
      <c r="AL127" s="348"/>
      <c r="AM127" s="348"/>
      <c r="AN127" s="348"/>
      <c r="AO127" s="348"/>
      <c r="AP127" s="348"/>
      <c r="AQ127" s="348"/>
      <c r="AR127" s="348"/>
      <c r="AS127" s="348"/>
      <c r="AT127" s="348"/>
      <c r="AU127" s="348"/>
      <c r="AV127" s="348"/>
      <c r="AW127" s="348"/>
      <c r="AX127" s="348"/>
      <c r="AY127" s="348"/>
      <c r="AZ127" s="348"/>
      <c r="BA127" s="348"/>
      <c r="BB127" s="348"/>
      <c r="BC127" s="348"/>
      <c r="BD127" s="348"/>
      <c r="BE127" s="348"/>
      <c r="BF127" s="348"/>
      <c r="BG127" s="348"/>
    </row>
    <row r="128" spans="1:76" s="57" customFormat="1" x14ac:dyDescent="0.2">
      <c r="V128" s="348"/>
      <c r="W128" s="348"/>
      <c r="X128" s="348"/>
      <c r="Y128" s="348"/>
      <c r="Z128" s="348"/>
      <c r="AA128" s="348"/>
      <c r="AB128" s="348"/>
      <c r="AC128" s="348"/>
      <c r="AD128" s="348"/>
      <c r="AE128" s="348"/>
      <c r="AF128" s="348"/>
      <c r="AG128" s="348"/>
      <c r="AH128" s="348"/>
      <c r="AI128" s="348"/>
      <c r="AJ128" s="348"/>
      <c r="AK128" s="348"/>
      <c r="AL128" s="348"/>
      <c r="AM128" s="348"/>
      <c r="AN128" s="348"/>
      <c r="AO128" s="348"/>
      <c r="AP128" s="348"/>
      <c r="AQ128" s="348"/>
      <c r="AR128" s="348"/>
      <c r="AS128" s="348"/>
      <c r="AT128" s="348"/>
      <c r="AU128" s="348"/>
      <c r="AV128" s="348"/>
      <c r="AW128" s="348"/>
      <c r="AX128" s="348"/>
      <c r="AY128" s="348"/>
      <c r="AZ128" s="348"/>
      <c r="BA128" s="348"/>
      <c r="BB128" s="348"/>
      <c r="BC128" s="348"/>
      <c r="BD128" s="348"/>
      <c r="BE128" s="348"/>
      <c r="BF128" s="348"/>
      <c r="BG128" s="348"/>
    </row>
    <row r="129" spans="22:59" s="57" customFormat="1" x14ac:dyDescent="0.2">
      <c r="V129" s="348"/>
      <c r="W129" s="348"/>
      <c r="X129" s="348"/>
      <c r="Y129" s="348"/>
      <c r="Z129" s="348"/>
      <c r="AA129" s="348"/>
      <c r="AB129" s="348"/>
      <c r="AC129" s="348"/>
      <c r="AD129" s="348"/>
      <c r="AE129" s="348"/>
      <c r="AF129" s="348"/>
      <c r="AG129" s="348"/>
      <c r="AH129" s="348"/>
      <c r="AI129" s="348"/>
      <c r="AJ129" s="348"/>
      <c r="AK129" s="348"/>
      <c r="AL129" s="348"/>
      <c r="AM129" s="348"/>
      <c r="AN129" s="348"/>
      <c r="AO129" s="348"/>
      <c r="AP129" s="348"/>
      <c r="AQ129" s="348"/>
      <c r="AR129" s="348"/>
      <c r="AS129" s="348"/>
      <c r="AT129" s="348"/>
      <c r="AU129" s="348"/>
      <c r="AV129" s="348"/>
      <c r="AW129" s="348"/>
      <c r="AX129" s="348"/>
      <c r="AY129" s="348"/>
      <c r="AZ129" s="348"/>
      <c r="BA129" s="348"/>
      <c r="BB129" s="348"/>
      <c r="BC129" s="348"/>
      <c r="BD129" s="348"/>
      <c r="BE129" s="348"/>
      <c r="BF129" s="348"/>
      <c r="BG129" s="348"/>
    </row>
    <row r="130" spans="22:59" s="57" customFormat="1" x14ac:dyDescent="0.2">
      <c r="V130" s="348"/>
      <c r="W130" s="348"/>
      <c r="X130" s="348"/>
      <c r="Y130" s="348"/>
      <c r="Z130" s="348"/>
      <c r="AA130" s="348"/>
      <c r="AB130" s="348"/>
      <c r="AC130" s="348"/>
      <c r="AD130" s="348"/>
      <c r="AE130" s="348"/>
      <c r="AF130" s="348"/>
      <c r="AG130" s="348"/>
      <c r="AH130" s="348"/>
      <c r="AI130" s="348"/>
      <c r="AJ130" s="348"/>
      <c r="AK130" s="348"/>
      <c r="AL130" s="348"/>
      <c r="AM130" s="348"/>
      <c r="AN130" s="348"/>
      <c r="AO130" s="348"/>
      <c r="AP130" s="348"/>
      <c r="AQ130" s="348"/>
      <c r="AR130" s="348"/>
      <c r="AS130" s="348"/>
      <c r="AT130" s="348"/>
      <c r="AU130" s="348"/>
      <c r="AV130" s="348"/>
      <c r="AW130" s="348"/>
      <c r="AX130" s="348"/>
      <c r="AY130" s="348"/>
      <c r="AZ130" s="348"/>
      <c r="BA130" s="348"/>
      <c r="BB130" s="348"/>
      <c r="BC130" s="348"/>
      <c r="BD130" s="348"/>
      <c r="BE130" s="348"/>
      <c r="BF130" s="348"/>
      <c r="BG130" s="348"/>
    </row>
    <row r="131" spans="22:59" s="57" customFormat="1" x14ac:dyDescent="0.2">
      <c r="V131" s="348"/>
      <c r="W131" s="348"/>
      <c r="X131" s="348"/>
      <c r="Y131" s="348"/>
      <c r="Z131" s="348"/>
      <c r="AA131" s="348"/>
      <c r="AB131" s="348"/>
      <c r="AC131" s="348"/>
      <c r="AD131" s="348"/>
      <c r="AE131" s="348"/>
      <c r="AF131" s="348"/>
      <c r="AG131" s="348"/>
      <c r="AH131" s="348"/>
      <c r="AI131" s="348"/>
      <c r="AJ131" s="348"/>
      <c r="AK131" s="348"/>
      <c r="AL131" s="348"/>
      <c r="AM131" s="348"/>
      <c r="AN131" s="348"/>
      <c r="AO131" s="348"/>
      <c r="AP131" s="348"/>
      <c r="AQ131" s="348"/>
      <c r="AR131" s="348"/>
      <c r="AS131" s="348"/>
      <c r="AT131" s="348"/>
      <c r="AU131" s="348"/>
      <c r="AV131" s="348"/>
      <c r="AW131" s="348"/>
      <c r="AX131" s="348"/>
      <c r="AY131" s="348"/>
      <c r="AZ131" s="348"/>
      <c r="BA131" s="348"/>
      <c r="BB131" s="348"/>
      <c r="BC131" s="348"/>
      <c r="BD131" s="348"/>
      <c r="BE131" s="348"/>
      <c r="BF131" s="348"/>
      <c r="BG131" s="348"/>
    </row>
    <row r="132" spans="22:59" s="57" customFormat="1" x14ac:dyDescent="0.2">
      <c r="V132" s="348"/>
      <c r="W132" s="348"/>
      <c r="X132" s="348"/>
      <c r="Y132" s="348"/>
      <c r="Z132" s="348"/>
      <c r="AA132" s="348"/>
      <c r="AB132" s="348"/>
      <c r="AC132" s="348"/>
      <c r="AD132" s="348"/>
      <c r="AE132" s="348"/>
      <c r="AF132" s="348"/>
      <c r="AG132" s="348"/>
      <c r="AH132" s="348"/>
      <c r="AI132" s="348"/>
      <c r="AJ132" s="348"/>
      <c r="AK132" s="348"/>
      <c r="AL132" s="348"/>
      <c r="AM132" s="348"/>
      <c r="AN132" s="348"/>
      <c r="AO132" s="348"/>
      <c r="AP132" s="348"/>
      <c r="AQ132" s="348"/>
      <c r="AR132" s="348"/>
      <c r="AS132" s="348"/>
      <c r="AT132" s="348"/>
      <c r="AU132" s="348"/>
      <c r="AV132" s="348"/>
      <c r="AW132" s="348"/>
      <c r="AX132" s="348"/>
      <c r="AY132" s="348"/>
      <c r="AZ132" s="348"/>
      <c r="BA132" s="348"/>
      <c r="BB132" s="348"/>
      <c r="BC132" s="348"/>
      <c r="BD132" s="348"/>
      <c r="BE132" s="348"/>
      <c r="BF132" s="348"/>
      <c r="BG132" s="348"/>
    </row>
    <row r="133" spans="22:59" s="57" customFormat="1" x14ac:dyDescent="0.2">
      <c r="V133" s="348"/>
      <c r="W133" s="348"/>
      <c r="X133" s="348"/>
      <c r="Y133" s="348"/>
      <c r="Z133" s="348"/>
      <c r="AA133" s="348"/>
      <c r="AB133" s="348"/>
      <c r="AC133" s="348"/>
      <c r="AD133" s="348"/>
      <c r="AE133" s="348"/>
      <c r="AF133" s="348"/>
      <c r="AG133" s="348"/>
      <c r="AH133" s="348"/>
      <c r="AI133" s="348"/>
      <c r="AJ133" s="348"/>
      <c r="AK133" s="348"/>
      <c r="AL133" s="348"/>
      <c r="AM133" s="348"/>
      <c r="AN133" s="348"/>
      <c r="AO133" s="348"/>
      <c r="AP133" s="348"/>
      <c r="AQ133" s="348"/>
      <c r="AR133" s="348"/>
      <c r="AS133" s="348"/>
      <c r="AT133" s="348"/>
      <c r="AU133" s="348"/>
      <c r="AV133" s="348"/>
      <c r="AW133" s="348"/>
      <c r="AX133" s="348"/>
      <c r="AY133" s="348"/>
      <c r="AZ133" s="348"/>
      <c r="BA133" s="348"/>
      <c r="BB133" s="348"/>
      <c r="BC133" s="348"/>
      <c r="BD133" s="348"/>
      <c r="BE133" s="348"/>
      <c r="BF133" s="348"/>
      <c r="BG133" s="348"/>
    </row>
    <row r="134" spans="22:59" s="57" customFormat="1" x14ac:dyDescent="0.2">
      <c r="V134" s="348"/>
      <c r="W134" s="348"/>
      <c r="X134" s="348"/>
      <c r="Y134" s="348"/>
      <c r="Z134" s="348"/>
      <c r="AA134" s="348"/>
      <c r="AB134" s="348"/>
      <c r="AC134" s="348"/>
      <c r="AD134" s="348"/>
      <c r="AE134" s="348"/>
      <c r="AF134" s="348"/>
      <c r="AG134" s="348"/>
      <c r="AH134" s="348"/>
      <c r="AI134" s="348"/>
      <c r="AJ134" s="348"/>
      <c r="AK134" s="348"/>
      <c r="AL134" s="348"/>
      <c r="AM134" s="348"/>
      <c r="AN134" s="348"/>
      <c r="AO134" s="348"/>
      <c r="AP134" s="348"/>
      <c r="AQ134" s="348"/>
      <c r="AR134" s="348"/>
      <c r="AS134" s="348"/>
      <c r="AT134" s="348"/>
      <c r="AU134" s="348"/>
      <c r="AV134" s="348"/>
      <c r="AW134" s="348"/>
      <c r="AX134" s="348"/>
      <c r="AY134" s="348"/>
      <c r="AZ134" s="348"/>
      <c r="BA134" s="348"/>
      <c r="BB134" s="348"/>
      <c r="BC134" s="348"/>
      <c r="BD134" s="348"/>
      <c r="BE134" s="348"/>
      <c r="BF134" s="348"/>
      <c r="BG134" s="348"/>
    </row>
    <row r="135" spans="22:59" s="57" customFormat="1" x14ac:dyDescent="0.2">
      <c r="V135" s="348"/>
      <c r="W135" s="348"/>
      <c r="X135" s="348"/>
      <c r="Y135" s="348"/>
      <c r="Z135" s="348"/>
      <c r="AA135" s="348"/>
      <c r="AB135" s="348"/>
      <c r="AC135" s="348"/>
      <c r="AD135" s="348"/>
      <c r="AE135" s="348"/>
      <c r="AF135" s="348"/>
      <c r="AG135" s="348"/>
      <c r="AH135" s="348"/>
      <c r="AI135" s="348"/>
      <c r="AJ135" s="348"/>
      <c r="AK135" s="348"/>
      <c r="AL135" s="348"/>
      <c r="AM135" s="348"/>
      <c r="AN135" s="348"/>
      <c r="AO135" s="348"/>
      <c r="AP135" s="348"/>
      <c r="AQ135" s="348"/>
      <c r="AR135" s="348"/>
      <c r="AS135" s="348"/>
      <c r="AT135" s="348"/>
      <c r="AU135" s="348"/>
      <c r="AV135" s="348"/>
      <c r="AW135" s="348"/>
      <c r="AX135" s="348"/>
      <c r="AY135" s="348"/>
      <c r="AZ135" s="348"/>
      <c r="BA135" s="348"/>
      <c r="BB135" s="348"/>
      <c r="BC135" s="348"/>
      <c r="BD135" s="348"/>
      <c r="BE135" s="348"/>
      <c r="BF135" s="348"/>
      <c r="BG135" s="348"/>
    </row>
    <row r="136" spans="22:59" s="57" customFormat="1" x14ac:dyDescent="0.2">
      <c r="V136" s="348"/>
      <c r="W136" s="348"/>
      <c r="X136" s="348"/>
      <c r="Y136" s="348"/>
      <c r="Z136" s="348"/>
      <c r="AA136" s="348"/>
      <c r="AB136" s="348"/>
      <c r="AC136" s="348"/>
      <c r="AD136" s="348"/>
      <c r="AE136" s="348"/>
      <c r="AF136" s="348"/>
      <c r="AG136" s="348"/>
      <c r="AH136" s="348"/>
      <c r="AI136" s="348"/>
      <c r="AJ136" s="348"/>
      <c r="AK136" s="348"/>
      <c r="AL136" s="348"/>
      <c r="AM136" s="348"/>
      <c r="AN136" s="348"/>
      <c r="AO136" s="348"/>
      <c r="AP136" s="348"/>
      <c r="AQ136" s="348"/>
      <c r="AR136" s="348"/>
      <c r="AS136" s="348"/>
      <c r="AT136" s="348"/>
      <c r="AU136" s="348"/>
      <c r="AV136" s="348"/>
      <c r="AW136" s="348"/>
      <c r="AX136" s="348"/>
      <c r="AY136" s="348"/>
      <c r="AZ136" s="348"/>
      <c r="BA136" s="348"/>
      <c r="BB136" s="348"/>
      <c r="BC136" s="348"/>
      <c r="BD136" s="348"/>
      <c r="BE136" s="348"/>
      <c r="BF136" s="348"/>
      <c r="BG136" s="348"/>
    </row>
    <row r="137" spans="22:59" s="57" customFormat="1" x14ac:dyDescent="0.2">
      <c r="V137" s="348"/>
      <c r="W137" s="348"/>
      <c r="X137" s="348"/>
      <c r="Y137" s="348"/>
      <c r="Z137" s="348"/>
      <c r="AA137" s="348"/>
      <c r="AB137" s="348"/>
      <c r="AC137" s="348"/>
      <c r="AD137" s="348"/>
      <c r="AE137" s="348"/>
      <c r="AF137" s="348"/>
      <c r="AG137" s="348"/>
      <c r="AH137" s="348"/>
      <c r="AI137" s="348"/>
      <c r="AJ137" s="348"/>
      <c r="AK137" s="348"/>
      <c r="AL137" s="348"/>
      <c r="AM137" s="348"/>
      <c r="AN137" s="348"/>
      <c r="AO137" s="348"/>
      <c r="AP137" s="348"/>
      <c r="AQ137" s="348"/>
      <c r="AR137" s="348"/>
      <c r="AS137" s="348"/>
      <c r="AT137" s="348"/>
      <c r="AU137" s="348"/>
      <c r="AV137" s="348"/>
      <c r="AW137" s="348"/>
      <c r="AX137" s="348"/>
      <c r="AY137" s="348"/>
      <c r="AZ137" s="348"/>
      <c r="BA137" s="348"/>
      <c r="BB137" s="348"/>
      <c r="BC137" s="348"/>
      <c r="BD137" s="348"/>
      <c r="BE137" s="348"/>
      <c r="BF137" s="348"/>
      <c r="BG137" s="348"/>
    </row>
    <row r="138" spans="22:59" s="57" customFormat="1" x14ac:dyDescent="0.2">
      <c r="V138" s="348"/>
      <c r="W138" s="348"/>
      <c r="X138" s="348"/>
      <c r="Y138" s="348"/>
      <c r="Z138" s="348"/>
      <c r="AA138" s="348"/>
      <c r="AB138" s="348"/>
      <c r="AC138" s="348"/>
      <c r="AD138" s="348"/>
      <c r="AE138" s="348"/>
      <c r="AF138" s="348"/>
      <c r="AG138" s="348"/>
      <c r="AH138" s="348"/>
      <c r="AI138" s="348"/>
      <c r="AJ138" s="348"/>
      <c r="AK138" s="348"/>
      <c r="AL138" s="348"/>
      <c r="AM138" s="348"/>
      <c r="AN138" s="348"/>
      <c r="AO138" s="348"/>
      <c r="AP138" s="348"/>
      <c r="AQ138" s="348"/>
      <c r="AR138" s="348"/>
      <c r="AS138" s="348"/>
      <c r="AT138" s="348"/>
      <c r="AU138" s="348"/>
      <c r="AV138" s="348"/>
      <c r="AW138" s="348"/>
      <c r="AX138" s="348"/>
      <c r="AY138" s="348"/>
      <c r="AZ138" s="348"/>
      <c r="BA138" s="348"/>
      <c r="BB138" s="348"/>
      <c r="BC138" s="348"/>
      <c r="BD138" s="348"/>
      <c r="BE138" s="348"/>
      <c r="BF138" s="348"/>
      <c r="BG138" s="348"/>
    </row>
    <row r="139" spans="22:59" s="57" customFormat="1" x14ac:dyDescent="0.2">
      <c r="V139" s="348"/>
      <c r="W139" s="348"/>
      <c r="X139" s="348"/>
      <c r="Y139" s="348"/>
      <c r="Z139" s="348"/>
      <c r="AA139" s="348"/>
      <c r="AB139" s="348"/>
      <c r="AC139" s="348"/>
      <c r="AD139" s="348"/>
      <c r="AE139" s="348"/>
      <c r="AF139" s="348"/>
      <c r="AG139" s="348"/>
      <c r="AH139" s="348"/>
      <c r="AI139" s="348"/>
      <c r="AJ139" s="348"/>
      <c r="AK139" s="348"/>
      <c r="AL139" s="348"/>
      <c r="AM139" s="348"/>
      <c r="AN139" s="348"/>
      <c r="AO139" s="348"/>
      <c r="AP139" s="348"/>
      <c r="AQ139" s="348"/>
      <c r="AR139" s="348"/>
      <c r="AS139" s="348"/>
      <c r="AT139" s="348"/>
      <c r="AU139" s="348"/>
      <c r="AV139" s="348"/>
      <c r="AW139" s="348"/>
      <c r="AX139" s="348"/>
      <c r="AY139" s="348"/>
      <c r="AZ139" s="348"/>
      <c r="BA139" s="348"/>
      <c r="BB139" s="348"/>
      <c r="BC139" s="348"/>
      <c r="BD139" s="348"/>
      <c r="BE139" s="348"/>
      <c r="BF139" s="348"/>
      <c r="BG139" s="348"/>
    </row>
    <row r="140" spans="22:59" s="57" customFormat="1" x14ac:dyDescent="0.2">
      <c r="V140" s="348"/>
      <c r="W140" s="348"/>
      <c r="X140" s="348"/>
      <c r="Y140" s="348"/>
      <c r="Z140" s="348"/>
      <c r="AA140" s="348"/>
      <c r="AB140" s="348"/>
      <c r="AC140" s="348"/>
      <c r="AD140" s="348"/>
      <c r="AE140" s="348"/>
      <c r="AF140" s="348"/>
      <c r="AG140" s="348"/>
      <c r="AH140" s="348"/>
      <c r="AI140" s="348"/>
      <c r="AJ140" s="348"/>
      <c r="AK140" s="348"/>
      <c r="AL140" s="348"/>
      <c r="AM140" s="348"/>
      <c r="AN140" s="348"/>
      <c r="AO140" s="348"/>
      <c r="AP140" s="348"/>
      <c r="AQ140" s="348"/>
      <c r="AR140" s="348"/>
      <c r="AS140" s="348"/>
      <c r="AT140" s="348"/>
      <c r="AU140" s="348"/>
      <c r="AV140" s="348"/>
      <c r="AW140" s="348"/>
      <c r="AX140" s="348"/>
      <c r="AY140" s="348"/>
      <c r="AZ140" s="348"/>
      <c r="BA140" s="348"/>
      <c r="BB140" s="348"/>
      <c r="BC140" s="348"/>
      <c r="BD140" s="348"/>
      <c r="BE140" s="348"/>
      <c r="BF140" s="348"/>
      <c r="BG140" s="348"/>
    </row>
    <row r="141" spans="22:59" s="57" customFormat="1" x14ac:dyDescent="0.2">
      <c r="V141" s="348"/>
      <c r="W141" s="348"/>
      <c r="X141" s="348"/>
      <c r="Y141" s="348"/>
      <c r="Z141" s="348"/>
      <c r="AA141" s="348"/>
      <c r="AB141" s="348"/>
      <c r="AC141" s="348"/>
      <c r="AD141" s="348"/>
      <c r="AE141" s="348"/>
      <c r="AF141" s="348"/>
      <c r="AG141" s="348"/>
      <c r="AH141" s="348"/>
      <c r="AI141" s="348"/>
      <c r="AJ141" s="348"/>
      <c r="AK141" s="348"/>
      <c r="AL141" s="348"/>
      <c r="AM141" s="348"/>
      <c r="AN141" s="348"/>
      <c r="AO141" s="348"/>
      <c r="AP141" s="348"/>
      <c r="AQ141" s="348"/>
      <c r="AR141" s="348"/>
      <c r="AS141" s="348"/>
      <c r="AT141" s="348"/>
      <c r="AU141" s="348"/>
      <c r="AV141" s="348"/>
      <c r="AW141" s="348"/>
      <c r="AX141" s="348"/>
      <c r="AY141" s="348"/>
      <c r="AZ141" s="348"/>
      <c r="BA141" s="348"/>
      <c r="BB141" s="348"/>
      <c r="BC141" s="348"/>
      <c r="BD141" s="348"/>
      <c r="BE141" s="348"/>
      <c r="BF141" s="348"/>
      <c r="BG141" s="348"/>
    </row>
    <row r="142" spans="22:59" s="57" customFormat="1" x14ac:dyDescent="0.2">
      <c r="V142" s="348"/>
      <c r="W142" s="348"/>
      <c r="X142" s="348"/>
      <c r="Y142" s="348"/>
      <c r="Z142" s="348"/>
      <c r="AA142" s="348"/>
      <c r="AB142" s="348"/>
      <c r="AC142" s="348"/>
      <c r="AD142" s="348"/>
      <c r="AE142" s="348"/>
      <c r="AF142" s="348"/>
      <c r="AG142" s="348"/>
      <c r="AH142" s="348"/>
      <c r="AI142" s="348"/>
      <c r="AJ142" s="348"/>
      <c r="AK142" s="348"/>
      <c r="AL142" s="348"/>
      <c r="AM142" s="348"/>
      <c r="AN142" s="348"/>
      <c r="AO142" s="348"/>
      <c r="AP142" s="348"/>
      <c r="AQ142" s="348"/>
      <c r="AR142" s="348"/>
      <c r="AS142" s="348"/>
      <c r="AT142" s="348"/>
      <c r="AU142" s="348"/>
      <c r="AV142" s="348"/>
      <c r="AW142" s="348"/>
      <c r="AX142" s="348"/>
      <c r="AY142" s="348"/>
      <c r="AZ142" s="348"/>
      <c r="BA142" s="348"/>
      <c r="BB142" s="348"/>
      <c r="BC142" s="348"/>
      <c r="BD142" s="348"/>
      <c r="BE142" s="348"/>
      <c r="BF142" s="348"/>
      <c r="BG142" s="348"/>
    </row>
    <row r="143" spans="22:59" s="57" customFormat="1" x14ac:dyDescent="0.2">
      <c r="V143" s="348"/>
      <c r="W143" s="348"/>
      <c r="X143" s="348"/>
      <c r="Y143" s="348"/>
      <c r="Z143" s="348"/>
      <c r="AA143" s="348"/>
      <c r="AB143" s="348"/>
      <c r="AC143" s="348"/>
      <c r="AD143" s="348"/>
      <c r="AE143" s="348"/>
      <c r="AF143" s="348"/>
      <c r="AG143" s="348"/>
      <c r="AH143" s="348"/>
      <c r="AI143" s="348"/>
      <c r="AJ143" s="348"/>
      <c r="AK143" s="348"/>
      <c r="AL143" s="348"/>
      <c r="AM143" s="348"/>
      <c r="AN143" s="348"/>
      <c r="AO143" s="348"/>
      <c r="AP143" s="348"/>
      <c r="AQ143" s="348"/>
      <c r="AR143" s="348"/>
      <c r="AS143" s="348"/>
      <c r="AT143" s="348"/>
      <c r="AU143" s="348"/>
      <c r="AV143" s="348"/>
      <c r="AW143" s="348"/>
      <c r="AX143" s="348"/>
      <c r="AY143" s="348"/>
      <c r="AZ143" s="348"/>
      <c r="BA143" s="348"/>
      <c r="BB143" s="348"/>
      <c r="BC143" s="348"/>
      <c r="BD143" s="348"/>
      <c r="BE143" s="348"/>
      <c r="BF143" s="348"/>
      <c r="BG143" s="348"/>
    </row>
    <row r="144" spans="22:59" s="57" customFormat="1" x14ac:dyDescent="0.2">
      <c r="V144" s="348"/>
      <c r="W144" s="348"/>
      <c r="X144" s="348"/>
      <c r="Y144" s="348"/>
      <c r="Z144" s="348"/>
      <c r="AA144" s="348"/>
      <c r="AB144" s="348"/>
      <c r="AC144" s="348"/>
      <c r="AD144" s="348"/>
      <c r="AE144" s="348"/>
      <c r="AF144" s="348"/>
      <c r="AG144" s="348"/>
      <c r="AH144" s="348"/>
      <c r="AI144" s="348"/>
      <c r="AJ144" s="348"/>
      <c r="AK144" s="348"/>
      <c r="AL144" s="348"/>
      <c r="AM144" s="348"/>
      <c r="AN144" s="348"/>
      <c r="AO144" s="348"/>
      <c r="AP144" s="348"/>
      <c r="AQ144" s="348"/>
      <c r="AR144" s="348"/>
      <c r="AS144" s="348"/>
      <c r="AT144" s="348"/>
      <c r="AU144" s="348"/>
      <c r="AV144" s="348"/>
      <c r="AW144" s="348"/>
      <c r="AX144" s="348"/>
      <c r="AY144" s="348"/>
      <c r="AZ144" s="348"/>
      <c r="BA144" s="348"/>
      <c r="BB144" s="348"/>
      <c r="BC144" s="348"/>
      <c r="BD144" s="348"/>
      <c r="BE144" s="348"/>
      <c r="BF144" s="348"/>
      <c r="BG144" s="348"/>
    </row>
    <row r="145" spans="1:78" s="57" customFormat="1" x14ac:dyDescent="0.2">
      <c r="V145" s="348"/>
      <c r="W145" s="348"/>
      <c r="X145" s="348"/>
      <c r="Y145" s="348"/>
      <c r="Z145" s="348"/>
      <c r="AA145" s="348"/>
      <c r="AB145" s="348"/>
      <c r="AC145" s="348"/>
      <c r="AD145" s="348"/>
      <c r="AE145" s="348"/>
      <c r="AF145" s="348"/>
      <c r="AG145" s="348"/>
      <c r="AH145" s="348"/>
      <c r="AI145" s="348"/>
      <c r="AJ145" s="348"/>
      <c r="AK145" s="348"/>
      <c r="AL145" s="348"/>
      <c r="AM145" s="348"/>
      <c r="AN145" s="348"/>
      <c r="AO145" s="348"/>
      <c r="AP145" s="348"/>
      <c r="AQ145" s="348"/>
      <c r="AR145" s="348"/>
      <c r="AS145" s="348"/>
      <c r="AT145" s="348"/>
      <c r="AU145" s="348"/>
      <c r="AV145" s="348"/>
      <c r="AW145" s="348"/>
      <c r="AX145" s="348"/>
      <c r="AY145" s="348"/>
      <c r="AZ145" s="348"/>
      <c r="BA145" s="348"/>
      <c r="BB145" s="348"/>
      <c r="BC145" s="348"/>
      <c r="BD145" s="348"/>
      <c r="BE145" s="348"/>
      <c r="BF145" s="348"/>
      <c r="BG145" s="348"/>
    </row>
    <row r="146" spans="1:78" s="57" customFormat="1" x14ac:dyDescent="0.2">
      <c r="V146" s="348"/>
      <c r="W146" s="348"/>
      <c r="X146" s="348"/>
      <c r="Y146" s="348"/>
      <c r="Z146" s="348"/>
      <c r="AA146" s="348"/>
      <c r="AB146" s="348"/>
      <c r="AC146" s="348"/>
      <c r="AD146" s="348"/>
      <c r="AE146" s="348"/>
      <c r="AF146" s="348"/>
      <c r="AG146" s="348"/>
      <c r="AH146" s="348"/>
      <c r="AI146" s="348"/>
      <c r="AJ146" s="348"/>
      <c r="AK146" s="348"/>
      <c r="AL146" s="348"/>
      <c r="AM146" s="348"/>
      <c r="AN146" s="348"/>
      <c r="AO146" s="348"/>
      <c r="AP146" s="348"/>
      <c r="AQ146" s="348"/>
      <c r="AR146" s="348"/>
      <c r="AS146" s="348"/>
      <c r="AT146" s="348"/>
      <c r="AU146" s="348"/>
      <c r="AV146" s="348"/>
      <c r="AW146" s="348"/>
      <c r="AX146" s="348"/>
      <c r="AY146" s="348"/>
      <c r="AZ146" s="348"/>
      <c r="BA146" s="348"/>
      <c r="BB146" s="348"/>
      <c r="BC146" s="348"/>
      <c r="BD146" s="348"/>
      <c r="BE146" s="348"/>
      <c r="BF146" s="348"/>
      <c r="BG146" s="348"/>
    </row>
    <row r="147" spans="1:78" s="57" customFormat="1" x14ac:dyDescent="0.2">
      <c r="V147" s="348"/>
      <c r="W147" s="348"/>
      <c r="X147" s="348"/>
      <c r="Y147" s="348"/>
      <c r="Z147" s="348"/>
      <c r="AA147" s="348"/>
      <c r="AB147" s="348"/>
      <c r="AC147" s="348"/>
      <c r="AD147" s="348"/>
      <c r="AE147" s="348"/>
      <c r="AF147" s="348"/>
      <c r="AG147" s="348"/>
      <c r="AH147" s="348"/>
      <c r="AI147" s="348"/>
      <c r="AJ147" s="348"/>
      <c r="AK147" s="348"/>
      <c r="AL147" s="348"/>
      <c r="AM147" s="348"/>
      <c r="AN147" s="348"/>
      <c r="AO147" s="348"/>
      <c r="AP147" s="348"/>
      <c r="AQ147" s="348"/>
      <c r="AR147" s="348"/>
      <c r="AS147" s="348"/>
      <c r="AT147" s="348"/>
      <c r="AU147" s="348"/>
      <c r="AV147" s="348"/>
      <c r="AW147" s="348"/>
      <c r="AX147" s="348"/>
      <c r="AY147" s="348"/>
      <c r="AZ147" s="348"/>
      <c r="BA147" s="348"/>
      <c r="BB147" s="348"/>
      <c r="BC147" s="348"/>
      <c r="BD147" s="348"/>
      <c r="BE147" s="348"/>
      <c r="BF147" s="348"/>
      <c r="BG147" s="348"/>
    </row>
    <row r="148" spans="1:78" s="57" customFormat="1" x14ac:dyDescent="0.2">
      <c r="V148" s="348"/>
      <c r="W148" s="348"/>
      <c r="X148" s="348"/>
      <c r="Y148" s="348"/>
      <c r="Z148" s="348"/>
      <c r="AA148" s="348"/>
      <c r="AB148" s="348"/>
      <c r="AC148" s="348"/>
      <c r="AD148" s="348"/>
      <c r="AE148" s="348"/>
      <c r="AF148" s="348"/>
      <c r="AG148" s="348"/>
      <c r="AH148" s="348"/>
      <c r="AI148" s="348"/>
      <c r="AJ148" s="348"/>
      <c r="AK148" s="348"/>
      <c r="AL148" s="348"/>
      <c r="AM148" s="348"/>
      <c r="AN148" s="348"/>
      <c r="AO148" s="348"/>
      <c r="AP148" s="348"/>
      <c r="AQ148" s="348"/>
      <c r="AR148" s="348"/>
      <c r="AS148" s="348"/>
      <c r="AT148" s="348"/>
      <c r="AU148" s="348"/>
      <c r="AV148" s="348"/>
      <c r="AW148" s="348"/>
      <c r="AX148" s="348"/>
      <c r="AY148" s="348"/>
      <c r="AZ148" s="348"/>
      <c r="BA148" s="348"/>
      <c r="BB148" s="348"/>
      <c r="BC148" s="348"/>
      <c r="BD148" s="348"/>
      <c r="BE148" s="348"/>
      <c r="BF148" s="348"/>
      <c r="BG148" s="348"/>
    </row>
    <row r="149" spans="1:78" s="57" customFormat="1" x14ac:dyDescent="0.2">
      <c r="V149" s="348"/>
      <c r="W149" s="348"/>
      <c r="X149" s="348"/>
      <c r="Y149" s="348"/>
      <c r="Z149" s="348"/>
      <c r="AA149" s="348"/>
      <c r="AB149" s="348"/>
      <c r="AC149" s="348"/>
      <c r="AD149" s="348"/>
      <c r="AE149" s="348"/>
      <c r="AF149" s="348"/>
      <c r="AG149" s="348"/>
      <c r="AH149" s="348"/>
      <c r="AI149" s="348"/>
      <c r="AJ149" s="348"/>
      <c r="AK149" s="348"/>
      <c r="AL149" s="348"/>
      <c r="AM149" s="348"/>
      <c r="AN149" s="348"/>
      <c r="AO149" s="348"/>
      <c r="AP149" s="348"/>
      <c r="AQ149" s="348"/>
      <c r="AR149" s="348"/>
      <c r="AS149" s="348"/>
      <c r="AT149" s="348"/>
      <c r="AU149" s="348"/>
      <c r="AV149" s="348"/>
      <c r="AW149" s="348"/>
      <c r="AX149" s="348"/>
      <c r="AY149" s="348"/>
      <c r="AZ149" s="348"/>
      <c r="BA149" s="348"/>
      <c r="BB149" s="348"/>
      <c r="BC149" s="348"/>
      <c r="BD149" s="348"/>
      <c r="BE149" s="348"/>
      <c r="BF149" s="348"/>
      <c r="BG149" s="348"/>
    </row>
    <row r="150" spans="1:78" s="57" customFormat="1" x14ac:dyDescent="0.2">
      <c r="V150" s="348"/>
      <c r="W150" s="348"/>
      <c r="X150" s="348"/>
      <c r="Y150" s="348"/>
      <c r="Z150" s="348"/>
      <c r="AA150" s="348"/>
      <c r="AB150" s="348"/>
      <c r="AC150" s="348"/>
      <c r="AD150" s="348"/>
      <c r="AE150" s="348"/>
      <c r="AF150" s="348"/>
      <c r="AG150" s="348"/>
      <c r="AH150" s="348"/>
      <c r="AI150" s="348"/>
      <c r="AJ150" s="348"/>
      <c r="AK150" s="348"/>
      <c r="AL150" s="348"/>
      <c r="AM150" s="348"/>
      <c r="AN150" s="348"/>
      <c r="AO150" s="348"/>
      <c r="AP150" s="348"/>
      <c r="AQ150" s="348"/>
      <c r="AR150" s="348"/>
      <c r="AS150" s="348"/>
      <c r="AT150" s="348"/>
      <c r="AU150" s="348"/>
      <c r="AV150" s="348"/>
      <c r="AW150" s="348"/>
      <c r="AX150" s="348"/>
      <c r="AY150" s="348"/>
      <c r="AZ150" s="348"/>
      <c r="BA150" s="348"/>
      <c r="BB150" s="348"/>
      <c r="BC150" s="348"/>
      <c r="BD150" s="348"/>
      <c r="BE150" s="348"/>
      <c r="BF150" s="348"/>
      <c r="BG150" s="348"/>
    </row>
    <row r="151" spans="1:78" s="57" customFormat="1" x14ac:dyDescent="0.2">
      <c r="V151" s="348"/>
      <c r="W151" s="348"/>
      <c r="X151" s="348"/>
      <c r="Y151" s="348"/>
      <c r="Z151" s="348"/>
      <c r="AA151" s="348"/>
      <c r="AB151" s="348"/>
      <c r="AC151" s="348"/>
      <c r="AD151" s="348"/>
      <c r="AE151" s="348"/>
      <c r="AF151" s="348"/>
      <c r="AG151" s="348"/>
      <c r="AH151" s="348"/>
      <c r="AI151" s="348"/>
      <c r="AJ151" s="348"/>
      <c r="AK151" s="348"/>
      <c r="AL151" s="348"/>
      <c r="AM151" s="348"/>
      <c r="AN151" s="348"/>
      <c r="AO151" s="348"/>
      <c r="AP151" s="348"/>
      <c r="AQ151" s="348"/>
      <c r="AR151" s="348"/>
      <c r="AS151" s="348"/>
      <c r="AT151" s="348"/>
      <c r="AU151" s="348"/>
      <c r="AV151" s="348"/>
      <c r="AW151" s="348"/>
      <c r="AX151" s="348"/>
      <c r="AY151" s="348"/>
      <c r="AZ151" s="348"/>
      <c r="BA151" s="348"/>
      <c r="BB151" s="348"/>
      <c r="BC151" s="348"/>
      <c r="BD151" s="348"/>
      <c r="BE151" s="348"/>
      <c r="BF151" s="348"/>
      <c r="BG151" s="348"/>
    </row>
    <row r="152" spans="1:78" s="57" customFormat="1" x14ac:dyDescent="0.2">
      <c r="V152" s="348"/>
      <c r="W152" s="348"/>
      <c r="X152" s="348"/>
      <c r="Y152" s="348"/>
      <c r="Z152" s="348"/>
      <c r="AA152" s="348"/>
      <c r="AB152" s="348"/>
      <c r="AC152" s="348"/>
      <c r="AD152" s="348"/>
      <c r="AE152" s="348"/>
      <c r="AF152" s="348"/>
      <c r="AG152" s="348"/>
      <c r="AH152" s="348"/>
      <c r="AI152" s="348"/>
      <c r="AJ152" s="348"/>
      <c r="AK152" s="348"/>
      <c r="AL152" s="348"/>
      <c r="AM152" s="348"/>
      <c r="AN152" s="348"/>
      <c r="AO152" s="348"/>
      <c r="AP152" s="348"/>
      <c r="AQ152" s="348"/>
      <c r="AR152" s="348"/>
      <c r="AS152" s="348"/>
      <c r="AT152" s="348"/>
      <c r="AU152" s="348"/>
      <c r="AV152" s="348"/>
      <c r="AW152" s="348"/>
      <c r="AX152" s="348"/>
      <c r="AY152" s="348"/>
      <c r="AZ152" s="348"/>
      <c r="BA152" s="348"/>
      <c r="BB152" s="348"/>
      <c r="BC152" s="348"/>
      <c r="BD152" s="348"/>
      <c r="BE152" s="348"/>
      <c r="BF152" s="348"/>
      <c r="BG152" s="348"/>
    </row>
    <row r="153" spans="1:78" s="57" customFormat="1" x14ac:dyDescent="0.2">
      <c r="V153" s="348"/>
      <c r="W153" s="348"/>
      <c r="X153" s="348"/>
      <c r="Y153" s="348"/>
      <c r="Z153" s="348"/>
      <c r="AA153" s="348"/>
      <c r="AB153" s="348"/>
      <c r="AC153" s="348"/>
      <c r="AD153" s="348"/>
      <c r="AE153" s="348"/>
      <c r="AF153" s="348"/>
      <c r="AG153" s="348"/>
      <c r="AH153" s="348"/>
      <c r="AI153" s="348"/>
      <c r="AJ153" s="348"/>
      <c r="AK153" s="348"/>
      <c r="AL153" s="348"/>
      <c r="AM153" s="348"/>
      <c r="AN153" s="348"/>
      <c r="AO153" s="348"/>
      <c r="AP153" s="348"/>
      <c r="AQ153" s="348"/>
      <c r="AR153" s="348"/>
      <c r="AS153" s="348"/>
      <c r="AT153" s="348"/>
      <c r="AU153" s="348"/>
      <c r="AV153" s="348"/>
      <c r="AW153" s="348"/>
      <c r="AX153" s="348"/>
      <c r="AY153" s="348"/>
      <c r="AZ153" s="348"/>
      <c r="BA153" s="348"/>
      <c r="BB153" s="348"/>
      <c r="BC153" s="348"/>
      <c r="BD153" s="348"/>
      <c r="BE153" s="348"/>
      <c r="BF153" s="348"/>
      <c r="BG153" s="348"/>
    </row>
    <row r="154" spans="1:78" s="57" customFormat="1" x14ac:dyDescent="0.2">
      <c r="V154" s="348"/>
      <c r="W154" s="348"/>
      <c r="X154" s="348"/>
      <c r="Y154" s="348"/>
      <c r="Z154" s="348"/>
      <c r="AA154" s="348"/>
      <c r="AB154" s="348"/>
      <c r="AC154" s="348"/>
      <c r="AD154" s="348"/>
      <c r="AE154" s="348"/>
      <c r="AF154" s="348"/>
      <c r="AG154" s="348"/>
      <c r="AH154" s="348"/>
      <c r="AI154" s="348"/>
      <c r="AJ154" s="348"/>
      <c r="AK154" s="348"/>
      <c r="AL154" s="348"/>
      <c r="AM154" s="348"/>
      <c r="AN154" s="348"/>
      <c r="AO154" s="348"/>
      <c r="AP154" s="348"/>
      <c r="AQ154" s="348"/>
      <c r="AR154" s="348"/>
      <c r="AS154" s="348"/>
      <c r="AT154" s="348"/>
      <c r="AU154" s="348"/>
      <c r="AV154" s="348"/>
      <c r="AW154" s="348"/>
      <c r="AX154" s="348"/>
      <c r="AY154" s="348"/>
      <c r="AZ154" s="348"/>
      <c r="BA154" s="348"/>
      <c r="BB154" s="348"/>
      <c r="BC154" s="348"/>
      <c r="BD154" s="348"/>
      <c r="BE154" s="348"/>
      <c r="BF154" s="348"/>
      <c r="BG154" s="348"/>
    </row>
    <row r="155" spans="1:78" s="57" customFormat="1" x14ac:dyDescent="0.2">
      <c r="V155" s="348"/>
      <c r="W155" s="348"/>
      <c r="X155" s="348"/>
      <c r="Y155" s="348"/>
      <c r="Z155" s="348"/>
      <c r="AA155" s="348"/>
      <c r="AB155" s="348"/>
      <c r="AC155" s="348"/>
      <c r="AD155" s="348"/>
      <c r="AE155" s="348"/>
      <c r="AF155" s="348"/>
      <c r="AG155" s="348"/>
      <c r="AH155" s="348"/>
      <c r="AI155" s="348"/>
      <c r="AJ155" s="348"/>
      <c r="AK155" s="348"/>
      <c r="AL155" s="348"/>
      <c r="AM155" s="348"/>
      <c r="AN155" s="348"/>
      <c r="AO155" s="348"/>
      <c r="AP155" s="348"/>
      <c r="AQ155" s="348"/>
      <c r="AR155" s="348"/>
      <c r="AS155" s="348"/>
      <c r="AT155" s="348"/>
      <c r="AU155" s="348"/>
      <c r="AV155" s="348"/>
      <c r="AW155" s="348"/>
      <c r="AX155" s="348"/>
      <c r="AY155" s="348"/>
      <c r="AZ155" s="348"/>
      <c r="BA155" s="348"/>
      <c r="BB155" s="348"/>
      <c r="BC155" s="348"/>
      <c r="BD155" s="348"/>
      <c r="BE155" s="348"/>
      <c r="BF155" s="348"/>
      <c r="BG155" s="348"/>
    </row>
    <row r="156" spans="1:78" s="57" customFormat="1" x14ac:dyDescent="0.2">
      <c r="V156" s="348"/>
      <c r="W156" s="348"/>
      <c r="X156" s="348"/>
      <c r="Y156" s="348"/>
      <c r="Z156" s="348"/>
      <c r="AA156" s="348"/>
      <c r="AB156" s="348"/>
      <c r="AC156" s="348"/>
      <c r="AD156" s="348"/>
      <c r="AE156" s="348"/>
      <c r="AF156" s="348"/>
      <c r="AG156" s="348"/>
      <c r="AH156" s="348"/>
      <c r="AI156" s="348"/>
      <c r="AJ156" s="348"/>
      <c r="AK156" s="348"/>
      <c r="AL156" s="348"/>
      <c r="AM156" s="348"/>
      <c r="AN156" s="348"/>
      <c r="AO156" s="348"/>
      <c r="AP156" s="348"/>
      <c r="AQ156" s="348"/>
      <c r="AR156" s="348"/>
      <c r="AS156" s="348"/>
      <c r="AT156" s="348"/>
      <c r="AU156" s="348"/>
      <c r="AV156" s="348"/>
      <c r="AW156" s="348"/>
      <c r="AX156" s="348"/>
      <c r="AY156" s="348"/>
      <c r="AZ156" s="348"/>
      <c r="BA156" s="348"/>
      <c r="BB156" s="348"/>
      <c r="BC156" s="348"/>
      <c r="BD156" s="348"/>
      <c r="BE156" s="348"/>
      <c r="BF156" s="348"/>
      <c r="BG156" s="348"/>
    </row>
    <row r="157" spans="1:78" s="57" customFormat="1" x14ac:dyDescent="0.2">
      <c r="V157" s="348"/>
      <c r="W157" s="348"/>
      <c r="X157" s="348"/>
      <c r="Y157" s="348"/>
      <c r="Z157" s="348"/>
      <c r="AA157" s="348"/>
      <c r="AB157" s="348"/>
      <c r="AC157" s="348"/>
      <c r="AD157" s="348"/>
      <c r="AE157" s="348"/>
      <c r="AF157" s="348"/>
      <c r="AG157" s="348"/>
      <c r="AH157" s="348"/>
      <c r="AI157" s="348"/>
      <c r="AJ157" s="348"/>
      <c r="AK157" s="348"/>
      <c r="AL157" s="348"/>
      <c r="AM157" s="348"/>
      <c r="AN157" s="348"/>
      <c r="AO157" s="348"/>
      <c r="AP157" s="348"/>
      <c r="AQ157" s="348"/>
      <c r="AR157" s="348"/>
      <c r="AS157" s="348"/>
      <c r="AT157" s="348"/>
      <c r="AU157" s="348"/>
      <c r="AV157" s="348"/>
      <c r="AW157" s="348"/>
      <c r="AX157" s="348"/>
      <c r="AY157" s="348"/>
      <c r="AZ157" s="348"/>
      <c r="BA157" s="348"/>
      <c r="BB157" s="348"/>
      <c r="BC157" s="348"/>
      <c r="BD157" s="348"/>
      <c r="BE157" s="348"/>
      <c r="BF157" s="348"/>
      <c r="BG157" s="348"/>
    </row>
    <row r="158" spans="1:78" s="36" customFormat="1" ht="15" x14ac:dyDescent="0.2">
      <c r="A158" s="57"/>
      <c r="B158" s="57"/>
      <c r="C158" s="57"/>
      <c r="D158" s="57"/>
      <c r="E158" s="57"/>
      <c r="F158" s="57"/>
      <c r="G158" s="57"/>
      <c r="H158" s="57"/>
      <c r="I158" s="57"/>
      <c r="J158" s="57"/>
      <c r="K158" s="57"/>
      <c r="L158" s="57"/>
      <c r="M158" s="57"/>
      <c r="N158" s="57"/>
      <c r="O158" s="57"/>
      <c r="P158" s="57"/>
      <c r="Q158" s="57"/>
      <c r="R158" s="57"/>
      <c r="S158" s="57"/>
      <c r="T158" s="57"/>
      <c r="U158" s="57"/>
      <c r="V158" s="339"/>
      <c r="W158" s="339"/>
      <c r="X158" s="340"/>
      <c r="Y158" s="340"/>
      <c r="Z158" s="340"/>
      <c r="AA158" s="340"/>
      <c r="AB158" s="340"/>
      <c r="AC158" s="339"/>
      <c r="AD158" s="339"/>
      <c r="AE158" s="339"/>
      <c r="AF158" s="339"/>
      <c r="AG158" s="339"/>
      <c r="AH158" s="339"/>
      <c r="AI158" s="339"/>
      <c r="AJ158" s="339"/>
      <c r="AK158" s="339"/>
      <c r="AL158" s="339"/>
      <c r="AM158" s="339"/>
      <c r="AN158" s="339"/>
      <c r="AO158" s="339"/>
      <c r="AP158" s="339"/>
      <c r="AQ158" s="339"/>
      <c r="AR158" s="339"/>
      <c r="AS158" s="339"/>
      <c r="AT158" s="339"/>
      <c r="AU158" s="339"/>
      <c r="AV158" s="339"/>
      <c r="AW158" s="339"/>
      <c r="AX158" s="339"/>
      <c r="AY158" s="339"/>
      <c r="AZ158" s="339"/>
      <c r="BA158" s="339"/>
      <c r="BB158" s="339"/>
      <c r="BC158" s="339"/>
      <c r="BD158" s="339"/>
      <c r="BE158" s="339"/>
      <c r="BF158" s="339"/>
      <c r="BG158" s="339"/>
      <c r="BH158" s="46"/>
      <c r="BI158" s="46"/>
      <c r="BJ158" s="46"/>
      <c r="BK158" s="46"/>
      <c r="BL158" s="46"/>
      <c r="BM158" s="46"/>
      <c r="BN158" s="46"/>
      <c r="BO158" s="46"/>
      <c r="BP158" s="46"/>
      <c r="BQ158" s="46"/>
      <c r="BR158" s="46"/>
      <c r="BS158" s="46"/>
      <c r="BT158" s="46"/>
      <c r="BU158" s="46"/>
      <c r="BV158" s="46"/>
      <c r="BW158" s="46"/>
      <c r="BX158" s="46"/>
      <c r="BY158" s="46"/>
      <c r="BZ158" s="46"/>
    </row>
    <row r="159" spans="1:78" s="36" customFormat="1" ht="15" x14ac:dyDescent="0.2">
      <c r="A159" s="57"/>
      <c r="B159" s="57"/>
      <c r="C159" s="57"/>
      <c r="D159" s="57"/>
      <c r="E159" s="57"/>
      <c r="F159" s="57"/>
      <c r="G159" s="57"/>
      <c r="H159" s="57"/>
      <c r="I159" s="57"/>
      <c r="J159" s="57"/>
      <c r="K159" s="57"/>
      <c r="L159" s="57"/>
      <c r="M159" s="57"/>
      <c r="N159" s="57"/>
      <c r="O159" s="57"/>
      <c r="P159" s="57"/>
      <c r="Q159" s="57"/>
      <c r="R159" s="57"/>
      <c r="S159" s="57"/>
      <c r="T159" s="57"/>
      <c r="U159" s="57"/>
      <c r="V159" s="339"/>
      <c r="W159" s="339"/>
      <c r="X159" s="340"/>
      <c r="Y159" s="340"/>
      <c r="Z159" s="340"/>
      <c r="AA159" s="340"/>
      <c r="AB159" s="340"/>
      <c r="AC159" s="339"/>
      <c r="AD159" s="339"/>
      <c r="AE159" s="339"/>
      <c r="AF159" s="339"/>
      <c r="AG159" s="339"/>
      <c r="AH159" s="339"/>
      <c r="AI159" s="339"/>
      <c r="AJ159" s="339"/>
      <c r="AK159" s="339"/>
      <c r="AL159" s="339"/>
      <c r="AM159" s="339"/>
      <c r="AN159" s="339"/>
      <c r="AO159" s="339"/>
      <c r="AP159" s="339"/>
      <c r="AQ159" s="339"/>
      <c r="AR159" s="339"/>
      <c r="AS159" s="339"/>
      <c r="AT159" s="339"/>
      <c r="AU159" s="339"/>
      <c r="AV159" s="339"/>
      <c r="AW159" s="339"/>
      <c r="AX159" s="339"/>
      <c r="AY159" s="339"/>
      <c r="AZ159" s="339"/>
      <c r="BA159" s="339"/>
      <c r="BB159" s="339"/>
      <c r="BC159" s="339"/>
      <c r="BD159" s="339"/>
      <c r="BE159" s="339"/>
      <c r="BF159" s="339"/>
      <c r="BG159" s="339"/>
      <c r="BH159" s="46"/>
      <c r="BI159" s="46"/>
      <c r="BJ159" s="46"/>
      <c r="BK159" s="46"/>
      <c r="BL159" s="46"/>
      <c r="BM159" s="46"/>
      <c r="BN159" s="46"/>
      <c r="BO159" s="46"/>
      <c r="BP159" s="46"/>
      <c r="BQ159" s="46"/>
      <c r="BR159" s="46"/>
      <c r="BS159" s="46"/>
      <c r="BT159" s="46"/>
      <c r="BU159" s="46"/>
      <c r="BV159" s="46"/>
      <c r="BW159" s="46"/>
      <c r="BX159" s="46"/>
      <c r="BY159" s="46"/>
      <c r="BZ159" s="46"/>
    </row>
    <row r="160" spans="1:78" s="36" customFormat="1" ht="15" x14ac:dyDescent="0.2">
      <c r="A160" s="57"/>
      <c r="B160" s="57"/>
      <c r="C160" s="57"/>
      <c r="D160" s="57"/>
      <c r="E160" s="57"/>
      <c r="F160" s="57"/>
      <c r="G160" s="57"/>
      <c r="H160" s="57"/>
      <c r="I160" s="57"/>
      <c r="J160" s="57"/>
      <c r="K160" s="57"/>
      <c r="L160" s="57"/>
      <c r="M160" s="57"/>
      <c r="N160" s="57"/>
      <c r="O160" s="57"/>
      <c r="P160" s="57"/>
      <c r="Q160" s="57"/>
      <c r="R160" s="57"/>
      <c r="S160" s="57"/>
      <c r="T160" s="57"/>
      <c r="U160" s="57"/>
      <c r="V160" s="339"/>
      <c r="W160" s="339"/>
      <c r="X160" s="340"/>
      <c r="Y160" s="340"/>
      <c r="Z160" s="340"/>
      <c r="AA160" s="340"/>
      <c r="AB160" s="340"/>
      <c r="AC160" s="339"/>
      <c r="AD160" s="339"/>
      <c r="AE160" s="339"/>
      <c r="AF160" s="339"/>
      <c r="AG160" s="339"/>
      <c r="AH160" s="339"/>
      <c r="AI160" s="339"/>
      <c r="AJ160" s="339"/>
      <c r="AK160" s="339"/>
      <c r="AL160" s="339"/>
      <c r="AM160" s="339"/>
      <c r="AN160" s="339"/>
      <c r="AO160" s="339"/>
      <c r="AP160" s="339"/>
      <c r="AQ160" s="339"/>
      <c r="AR160" s="339"/>
      <c r="AS160" s="339"/>
      <c r="AT160" s="339"/>
      <c r="AU160" s="339"/>
      <c r="AV160" s="339"/>
      <c r="AW160" s="339"/>
      <c r="AX160" s="339"/>
      <c r="AY160" s="339"/>
      <c r="AZ160" s="339"/>
      <c r="BA160" s="339"/>
      <c r="BB160" s="339"/>
      <c r="BC160" s="339"/>
      <c r="BD160" s="339"/>
      <c r="BE160" s="339"/>
      <c r="BF160" s="339"/>
      <c r="BG160" s="339"/>
      <c r="BH160" s="46"/>
      <c r="BI160" s="46"/>
      <c r="BJ160" s="46"/>
      <c r="BK160" s="46"/>
      <c r="BL160" s="46"/>
      <c r="BM160" s="46"/>
      <c r="BN160" s="46"/>
      <c r="BO160" s="46"/>
      <c r="BP160" s="46"/>
      <c r="BQ160" s="46"/>
      <c r="BR160" s="46"/>
      <c r="BS160" s="46"/>
      <c r="BT160" s="46"/>
      <c r="BU160" s="46"/>
      <c r="BV160" s="46"/>
      <c r="BW160" s="46"/>
      <c r="BX160" s="46"/>
      <c r="BY160" s="46"/>
      <c r="BZ160" s="46"/>
    </row>
    <row r="161" spans="1:78" s="36" customFormat="1" ht="15" x14ac:dyDescent="0.2">
      <c r="A161" s="57"/>
      <c r="B161" s="57"/>
      <c r="C161" s="57"/>
      <c r="D161" s="57"/>
      <c r="E161" s="57"/>
      <c r="F161" s="57"/>
      <c r="G161" s="57"/>
      <c r="H161" s="57"/>
      <c r="I161" s="57"/>
      <c r="J161" s="57"/>
      <c r="K161" s="57"/>
      <c r="L161" s="57"/>
      <c r="M161" s="57"/>
      <c r="N161" s="57"/>
      <c r="O161" s="57"/>
      <c r="P161" s="57"/>
      <c r="Q161" s="57"/>
      <c r="R161" s="57"/>
      <c r="S161" s="57"/>
      <c r="T161" s="57"/>
      <c r="U161" s="57"/>
      <c r="V161" s="339"/>
      <c r="W161" s="339"/>
      <c r="X161" s="340"/>
      <c r="Y161" s="340"/>
      <c r="Z161" s="340"/>
      <c r="AA161" s="340"/>
      <c r="AB161" s="340"/>
      <c r="AC161" s="339"/>
      <c r="AD161" s="339"/>
      <c r="AE161" s="339"/>
      <c r="AF161" s="339"/>
      <c r="AG161" s="339"/>
      <c r="AH161" s="339"/>
      <c r="AI161" s="339"/>
      <c r="AJ161" s="339"/>
      <c r="AK161" s="339"/>
      <c r="AL161" s="339"/>
      <c r="AM161" s="339"/>
      <c r="AN161" s="339"/>
      <c r="AO161" s="339"/>
      <c r="AP161" s="339"/>
      <c r="AQ161" s="339"/>
      <c r="AR161" s="339"/>
      <c r="AS161" s="339"/>
      <c r="AT161" s="339"/>
      <c r="AU161" s="339"/>
      <c r="AV161" s="339"/>
      <c r="AW161" s="339"/>
      <c r="AX161" s="339"/>
      <c r="AY161" s="339"/>
      <c r="AZ161" s="339"/>
      <c r="BA161" s="339"/>
      <c r="BB161" s="339"/>
      <c r="BC161" s="339"/>
      <c r="BD161" s="339"/>
      <c r="BE161" s="339"/>
      <c r="BF161" s="339"/>
      <c r="BG161" s="339"/>
      <c r="BH161" s="46"/>
      <c r="BI161" s="46"/>
      <c r="BJ161" s="46"/>
      <c r="BK161" s="46"/>
      <c r="BL161" s="46"/>
      <c r="BM161" s="46"/>
      <c r="BN161" s="46"/>
      <c r="BO161" s="46"/>
      <c r="BP161" s="46"/>
      <c r="BQ161" s="46"/>
      <c r="BR161" s="46"/>
      <c r="BS161" s="46"/>
      <c r="BT161" s="46"/>
      <c r="BU161" s="46"/>
      <c r="BV161" s="46"/>
      <c r="BW161" s="46"/>
      <c r="BX161" s="46"/>
      <c r="BY161" s="46"/>
      <c r="BZ161" s="46"/>
    </row>
    <row r="162" spans="1:78" s="36" customFormat="1" ht="15" x14ac:dyDescent="0.2">
      <c r="A162" s="57"/>
      <c r="B162" s="57"/>
      <c r="C162" s="57"/>
      <c r="D162" s="57"/>
      <c r="E162" s="57"/>
      <c r="F162" s="57"/>
      <c r="G162" s="57"/>
      <c r="H162" s="57"/>
      <c r="I162" s="57"/>
      <c r="J162" s="57"/>
      <c r="K162" s="57"/>
      <c r="L162" s="57"/>
      <c r="M162" s="57"/>
      <c r="N162" s="57"/>
      <c r="O162" s="57"/>
      <c r="P162" s="57"/>
      <c r="Q162" s="57"/>
      <c r="R162" s="57"/>
      <c r="S162" s="57"/>
      <c r="T162" s="57"/>
      <c r="U162" s="57"/>
      <c r="V162" s="339"/>
      <c r="W162" s="339"/>
      <c r="X162" s="340"/>
      <c r="Y162" s="340"/>
      <c r="Z162" s="340"/>
      <c r="AA162" s="340"/>
      <c r="AB162" s="340"/>
      <c r="AC162" s="339"/>
      <c r="AD162" s="339"/>
      <c r="AE162" s="339"/>
      <c r="AF162" s="339"/>
      <c r="AG162" s="339"/>
      <c r="AH162" s="339"/>
      <c r="AI162" s="339"/>
      <c r="AJ162" s="339"/>
      <c r="AK162" s="339"/>
      <c r="AL162" s="339"/>
      <c r="AM162" s="339"/>
      <c r="AN162" s="339"/>
      <c r="AO162" s="339"/>
      <c r="AP162" s="339"/>
      <c r="AQ162" s="339"/>
      <c r="AR162" s="339"/>
      <c r="AS162" s="339"/>
      <c r="AT162" s="339"/>
      <c r="AU162" s="339"/>
      <c r="AV162" s="339"/>
      <c r="AW162" s="339"/>
      <c r="AX162" s="339"/>
      <c r="AY162" s="339"/>
      <c r="AZ162" s="339"/>
      <c r="BA162" s="339"/>
      <c r="BB162" s="339"/>
      <c r="BC162" s="339"/>
      <c r="BD162" s="339"/>
      <c r="BE162" s="339"/>
      <c r="BF162" s="339"/>
      <c r="BG162" s="339"/>
      <c r="BH162" s="46"/>
      <c r="BI162" s="46"/>
      <c r="BJ162" s="46"/>
      <c r="BK162" s="46"/>
      <c r="BL162" s="46"/>
      <c r="BM162" s="46"/>
      <c r="BN162" s="46"/>
      <c r="BO162" s="46"/>
      <c r="BP162" s="46"/>
      <c r="BQ162" s="46"/>
      <c r="BR162" s="46"/>
      <c r="BS162" s="46"/>
      <c r="BT162" s="46"/>
      <c r="BU162" s="46"/>
      <c r="BV162" s="46"/>
      <c r="BW162" s="46"/>
      <c r="BX162" s="46"/>
      <c r="BY162" s="46"/>
      <c r="BZ162" s="46"/>
    </row>
    <row r="163" spans="1:78" s="36" customFormat="1" ht="15" x14ac:dyDescent="0.2">
      <c r="A163" s="57"/>
      <c r="B163" s="57"/>
      <c r="C163" s="57"/>
      <c r="D163" s="57"/>
      <c r="E163" s="57"/>
      <c r="F163" s="57"/>
      <c r="G163" s="57"/>
      <c r="H163" s="57"/>
      <c r="I163" s="57"/>
      <c r="J163" s="57"/>
      <c r="K163" s="57"/>
      <c r="L163" s="57"/>
      <c r="M163" s="57"/>
      <c r="N163" s="57"/>
      <c r="O163" s="57"/>
      <c r="P163" s="57"/>
      <c r="Q163" s="57"/>
      <c r="R163" s="57"/>
      <c r="S163" s="57"/>
      <c r="T163" s="57"/>
      <c r="U163" s="57"/>
      <c r="V163" s="339"/>
      <c r="W163" s="339"/>
      <c r="X163" s="340"/>
      <c r="Y163" s="340"/>
      <c r="Z163" s="340"/>
      <c r="AA163" s="340"/>
      <c r="AB163" s="340"/>
      <c r="AC163" s="339"/>
      <c r="AD163" s="339"/>
      <c r="AE163" s="339"/>
      <c r="AF163" s="339"/>
      <c r="AG163" s="339"/>
      <c r="AH163" s="339"/>
      <c r="AI163" s="339"/>
      <c r="AJ163" s="339"/>
      <c r="AK163" s="339"/>
      <c r="AL163" s="339"/>
      <c r="AM163" s="339"/>
      <c r="AN163" s="339"/>
      <c r="AO163" s="339"/>
      <c r="AP163" s="339"/>
      <c r="AQ163" s="339"/>
      <c r="AR163" s="339"/>
      <c r="AS163" s="339"/>
      <c r="AT163" s="339"/>
      <c r="AU163" s="339"/>
      <c r="AV163" s="339"/>
      <c r="AW163" s="339"/>
      <c r="AX163" s="339"/>
      <c r="AY163" s="339"/>
      <c r="AZ163" s="339"/>
      <c r="BA163" s="339"/>
      <c r="BB163" s="339"/>
      <c r="BC163" s="339"/>
      <c r="BD163" s="339"/>
      <c r="BE163" s="339"/>
      <c r="BF163" s="339"/>
      <c r="BG163" s="339"/>
      <c r="BH163" s="46"/>
      <c r="BI163" s="46"/>
      <c r="BJ163" s="46"/>
      <c r="BK163" s="46"/>
      <c r="BL163" s="46"/>
      <c r="BM163" s="46"/>
      <c r="BN163" s="46"/>
      <c r="BO163" s="46"/>
      <c r="BP163" s="46"/>
      <c r="BQ163" s="46"/>
      <c r="BR163" s="46"/>
      <c r="BS163" s="46"/>
      <c r="BT163" s="46"/>
      <c r="BU163" s="46"/>
      <c r="BV163" s="46"/>
      <c r="BW163" s="46"/>
      <c r="BX163" s="46"/>
      <c r="BY163" s="46"/>
      <c r="BZ163" s="46"/>
    </row>
    <row r="164" spans="1:78" s="36" customFormat="1" ht="15" x14ac:dyDescent="0.2">
      <c r="A164" s="57"/>
      <c r="B164" s="57"/>
      <c r="C164" s="57"/>
      <c r="D164" s="57"/>
      <c r="E164" s="57"/>
      <c r="F164" s="57"/>
      <c r="G164" s="57"/>
      <c r="H164" s="57"/>
      <c r="I164" s="57"/>
      <c r="J164" s="57"/>
      <c r="K164" s="57"/>
      <c r="L164" s="57"/>
      <c r="M164" s="57"/>
      <c r="N164" s="57"/>
      <c r="O164" s="57"/>
      <c r="P164" s="57"/>
      <c r="Q164" s="57"/>
      <c r="R164" s="57"/>
      <c r="S164" s="57"/>
      <c r="T164" s="57"/>
      <c r="U164" s="57"/>
      <c r="V164" s="339"/>
      <c r="W164" s="339"/>
      <c r="X164" s="340"/>
      <c r="Y164" s="340"/>
      <c r="Z164" s="340"/>
      <c r="AA164" s="340"/>
      <c r="AB164" s="340"/>
      <c r="AC164" s="339"/>
      <c r="AD164" s="339"/>
      <c r="AE164" s="339"/>
      <c r="AF164" s="339"/>
      <c r="AG164" s="339"/>
      <c r="AH164" s="339"/>
      <c r="AI164" s="339"/>
      <c r="AJ164" s="339"/>
      <c r="AK164" s="339"/>
      <c r="AL164" s="339"/>
      <c r="AM164" s="339"/>
      <c r="AN164" s="339"/>
      <c r="AO164" s="339"/>
      <c r="AP164" s="339"/>
      <c r="AQ164" s="339"/>
      <c r="AR164" s="339"/>
      <c r="AS164" s="339"/>
      <c r="AT164" s="339"/>
      <c r="AU164" s="339"/>
      <c r="AV164" s="339"/>
      <c r="AW164" s="339"/>
      <c r="AX164" s="339"/>
      <c r="AY164" s="339"/>
      <c r="AZ164" s="339"/>
      <c r="BA164" s="339"/>
      <c r="BB164" s="339"/>
      <c r="BC164" s="339"/>
      <c r="BD164" s="339"/>
      <c r="BE164" s="339"/>
      <c r="BF164" s="339"/>
      <c r="BG164" s="339"/>
      <c r="BH164" s="46"/>
      <c r="BI164" s="46"/>
      <c r="BJ164" s="46"/>
      <c r="BK164" s="46"/>
      <c r="BL164" s="46"/>
      <c r="BM164" s="46"/>
      <c r="BN164" s="46"/>
      <c r="BO164" s="46"/>
      <c r="BP164" s="46"/>
      <c r="BQ164" s="46"/>
      <c r="BR164" s="46"/>
      <c r="BS164" s="46"/>
      <c r="BT164" s="46"/>
      <c r="BU164" s="46"/>
      <c r="BV164" s="46"/>
      <c r="BW164" s="46"/>
      <c r="BX164" s="46"/>
      <c r="BY164" s="46"/>
      <c r="BZ164" s="46"/>
    </row>
    <row r="165" spans="1:78" s="36" customFormat="1" ht="15" x14ac:dyDescent="0.2">
      <c r="A165" s="57"/>
      <c r="B165" s="57"/>
      <c r="C165" s="57"/>
      <c r="D165" s="57"/>
      <c r="E165" s="57"/>
      <c r="F165" s="57"/>
      <c r="G165" s="57"/>
      <c r="H165" s="57"/>
      <c r="I165" s="57"/>
      <c r="J165" s="57"/>
      <c r="K165" s="57"/>
      <c r="L165" s="57"/>
      <c r="M165" s="57"/>
      <c r="N165" s="57"/>
      <c r="O165" s="57"/>
      <c r="P165" s="57"/>
      <c r="Q165" s="57"/>
      <c r="R165" s="57"/>
      <c r="S165" s="57"/>
      <c r="T165" s="57"/>
      <c r="U165" s="57"/>
      <c r="V165" s="339"/>
      <c r="W165" s="339"/>
      <c r="X165" s="340"/>
      <c r="Y165" s="340"/>
      <c r="Z165" s="340"/>
      <c r="AA165" s="340"/>
      <c r="AB165" s="340"/>
      <c r="AC165" s="339"/>
      <c r="AD165" s="339"/>
      <c r="AE165" s="339"/>
      <c r="AF165" s="339"/>
      <c r="AG165" s="339"/>
      <c r="AH165" s="339"/>
      <c r="AI165" s="339"/>
      <c r="AJ165" s="339"/>
      <c r="AK165" s="339"/>
      <c r="AL165" s="339"/>
      <c r="AM165" s="339"/>
      <c r="AN165" s="339"/>
      <c r="AO165" s="339"/>
      <c r="AP165" s="339"/>
      <c r="AQ165" s="339"/>
      <c r="AR165" s="339"/>
      <c r="AS165" s="339"/>
      <c r="AT165" s="339"/>
      <c r="AU165" s="339"/>
      <c r="AV165" s="339"/>
      <c r="AW165" s="339"/>
      <c r="AX165" s="339"/>
      <c r="AY165" s="339"/>
      <c r="AZ165" s="339"/>
      <c r="BA165" s="339"/>
      <c r="BB165" s="339"/>
      <c r="BC165" s="339"/>
      <c r="BD165" s="339"/>
      <c r="BE165" s="339"/>
      <c r="BF165" s="339"/>
      <c r="BG165" s="339"/>
      <c r="BH165" s="46"/>
      <c r="BI165" s="46"/>
      <c r="BJ165" s="46"/>
      <c r="BK165" s="46"/>
      <c r="BL165" s="46"/>
      <c r="BM165" s="46"/>
      <c r="BN165" s="46"/>
      <c r="BO165" s="46"/>
      <c r="BP165" s="46"/>
      <c r="BQ165" s="46"/>
      <c r="BR165" s="46"/>
      <c r="BS165" s="46"/>
      <c r="BT165" s="46"/>
      <c r="BU165" s="46"/>
      <c r="BV165" s="46"/>
      <c r="BW165" s="46"/>
      <c r="BX165" s="46"/>
      <c r="BY165" s="46"/>
      <c r="BZ165" s="46"/>
    </row>
    <row r="166" spans="1:78" s="36" customFormat="1" ht="15" x14ac:dyDescent="0.2">
      <c r="A166" s="57"/>
      <c r="B166" s="57"/>
      <c r="C166" s="57"/>
      <c r="D166" s="57"/>
      <c r="E166" s="57"/>
      <c r="F166" s="57"/>
      <c r="G166" s="57"/>
      <c r="H166" s="57"/>
      <c r="I166" s="57"/>
      <c r="J166" s="57"/>
      <c r="K166" s="57"/>
      <c r="L166" s="57"/>
      <c r="M166" s="57"/>
      <c r="N166" s="57"/>
      <c r="O166" s="57"/>
      <c r="P166" s="57"/>
      <c r="Q166" s="57"/>
      <c r="R166" s="57"/>
      <c r="S166" s="57"/>
      <c r="T166" s="57"/>
      <c r="U166" s="57"/>
      <c r="V166" s="339"/>
      <c r="W166" s="339"/>
      <c r="X166" s="340"/>
      <c r="Y166" s="340"/>
      <c r="Z166" s="340"/>
      <c r="AA166" s="340"/>
      <c r="AB166" s="340"/>
      <c r="AC166" s="339"/>
      <c r="AD166" s="339"/>
      <c r="AE166" s="339"/>
      <c r="AF166" s="339"/>
      <c r="AG166" s="339"/>
      <c r="AH166" s="339"/>
      <c r="AI166" s="339"/>
      <c r="AJ166" s="339"/>
      <c r="AK166" s="339"/>
      <c r="AL166" s="339"/>
      <c r="AM166" s="339"/>
      <c r="AN166" s="339"/>
      <c r="AO166" s="339"/>
      <c r="AP166" s="339"/>
      <c r="AQ166" s="339"/>
      <c r="AR166" s="339"/>
      <c r="AS166" s="339"/>
      <c r="AT166" s="339"/>
      <c r="AU166" s="339"/>
      <c r="AV166" s="339"/>
      <c r="AW166" s="339"/>
      <c r="AX166" s="339"/>
      <c r="AY166" s="339"/>
      <c r="AZ166" s="339"/>
      <c r="BA166" s="339"/>
      <c r="BB166" s="339"/>
      <c r="BC166" s="339"/>
      <c r="BD166" s="339"/>
      <c r="BE166" s="339"/>
      <c r="BF166" s="339"/>
      <c r="BG166" s="339"/>
      <c r="BH166" s="46"/>
      <c r="BI166" s="46"/>
      <c r="BJ166" s="46"/>
      <c r="BK166" s="46"/>
      <c r="BL166" s="46"/>
      <c r="BM166" s="46"/>
      <c r="BN166" s="46"/>
      <c r="BO166" s="46"/>
      <c r="BP166" s="46"/>
      <c r="BQ166" s="46"/>
      <c r="BR166" s="46"/>
      <c r="BS166" s="46"/>
      <c r="BT166" s="46"/>
      <c r="BU166" s="46"/>
      <c r="BV166" s="46"/>
      <c r="BW166" s="46"/>
      <c r="BX166" s="46"/>
      <c r="BY166" s="46"/>
      <c r="BZ166" s="46"/>
    </row>
    <row r="167" spans="1:78" s="36" customFormat="1" ht="15" x14ac:dyDescent="0.2">
      <c r="A167" s="57"/>
      <c r="B167" s="57"/>
      <c r="C167" s="57"/>
      <c r="D167" s="57"/>
      <c r="E167" s="57"/>
      <c r="F167" s="57"/>
      <c r="G167" s="57"/>
      <c r="H167" s="57"/>
      <c r="I167" s="57"/>
      <c r="J167" s="57"/>
      <c r="K167" s="57"/>
      <c r="L167" s="57"/>
      <c r="M167" s="57"/>
      <c r="N167" s="57"/>
      <c r="O167" s="57"/>
      <c r="P167" s="57"/>
      <c r="Q167" s="57"/>
      <c r="R167" s="57"/>
      <c r="S167" s="57"/>
      <c r="T167" s="57"/>
      <c r="U167" s="57"/>
      <c r="V167" s="339"/>
      <c r="W167" s="339"/>
      <c r="X167" s="340"/>
      <c r="Y167" s="340"/>
      <c r="Z167" s="340"/>
      <c r="AA167" s="340"/>
      <c r="AB167" s="340"/>
      <c r="AC167" s="339"/>
      <c r="AD167" s="339"/>
      <c r="AE167" s="339"/>
      <c r="AF167" s="339"/>
      <c r="AG167" s="339"/>
      <c r="AH167" s="339"/>
      <c r="AI167" s="339"/>
      <c r="AJ167" s="339"/>
      <c r="AK167" s="339"/>
      <c r="AL167" s="339"/>
      <c r="AM167" s="339"/>
      <c r="AN167" s="339"/>
      <c r="AO167" s="339"/>
      <c r="AP167" s="339"/>
      <c r="AQ167" s="339"/>
      <c r="AR167" s="339"/>
      <c r="AS167" s="339"/>
      <c r="AT167" s="339"/>
      <c r="AU167" s="339"/>
      <c r="AV167" s="339"/>
      <c r="AW167" s="339"/>
      <c r="AX167" s="339"/>
      <c r="AY167" s="339"/>
      <c r="AZ167" s="339"/>
      <c r="BA167" s="339"/>
      <c r="BB167" s="339"/>
      <c r="BC167" s="339"/>
      <c r="BD167" s="339"/>
      <c r="BE167" s="339"/>
      <c r="BF167" s="339"/>
      <c r="BG167" s="339"/>
      <c r="BH167" s="46"/>
      <c r="BI167" s="46"/>
      <c r="BJ167" s="46"/>
      <c r="BK167" s="46"/>
      <c r="BL167" s="46"/>
      <c r="BM167" s="46"/>
      <c r="BN167" s="46"/>
      <c r="BO167" s="46"/>
      <c r="BP167" s="46"/>
      <c r="BQ167" s="46"/>
      <c r="BR167" s="46"/>
      <c r="BS167" s="46"/>
      <c r="BT167" s="46"/>
      <c r="BU167" s="46"/>
      <c r="BV167" s="46"/>
      <c r="BW167" s="46"/>
      <c r="BX167" s="46"/>
      <c r="BY167" s="46"/>
      <c r="BZ167" s="46"/>
    </row>
    <row r="168" spans="1:78" s="36" customFormat="1" ht="15" x14ac:dyDescent="0.2">
      <c r="A168" s="57"/>
      <c r="B168" s="57"/>
      <c r="C168" s="57"/>
      <c r="D168" s="57"/>
      <c r="E168" s="57"/>
      <c r="F168" s="57"/>
      <c r="G168" s="57"/>
      <c r="H168" s="57"/>
      <c r="I168" s="57"/>
      <c r="J168" s="57"/>
      <c r="K168" s="57"/>
      <c r="L168" s="57"/>
      <c r="M168" s="57"/>
      <c r="N168" s="57"/>
      <c r="O168" s="57"/>
      <c r="P168" s="57"/>
      <c r="Q168" s="57"/>
      <c r="R168" s="57"/>
      <c r="S168" s="57"/>
      <c r="T168" s="57"/>
      <c r="U168" s="57"/>
      <c r="V168" s="339"/>
      <c r="W168" s="339"/>
      <c r="X168" s="340"/>
      <c r="Y168" s="340"/>
      <c r="Z168" s="340"/>
      <c r="AA168" s="340"/>
      <c r="AB168" s="340"/>
      <c r="AC168" s="339"/>
      <c r="AD168" s="339"/>
      <c r="AE168" s="339"/>
      <c r="AF168" s="339"/>
      <c r="AG168" s="339"/>
      <c r="AH168" s="339"/>
      <c r="AI168" s="339"/>
      <c r="AJ168" s="339"/>
      <c r="AK168" s="339"/>
      <c r="AL168" s="339"/>
      <c r="AM168" s="339"/>
      <c r="AN168" s="339"/>
      <c r="AO168" s="339"/>
      <c r="AP168" s="339"/>
      <c r="AQ168" s="339"/>
      <c r="AR168" s="339"/>
      <c r="AS168" s="339"/>
      <c r="AT168" s="339"/>
      <c r="AU168" s="339"/>
      <c r="AV168" s="339"/>
      <c r="AW168" s="339"/>
      <c r="AX168" s="339"/>
      <c r="AY168" s="339"/>
      <c r="AZ168" s="339"/>
      <c r="BA168" s="339"/>
      <c r="BB168" s="339"/>
      <c r="BC168" s="339"/>
      <c r="BD168" s="339"/>
      <c r="BE168" s="339"/>
      <c r="BF168" s="339"/>
      <c r="BG168" s="339"/>
      <c r="BH168" s="46"/>
      <c r="BI168" s="46"/>
      <c r="BJ168" s="46"/>
      <c r="BK168" s="46"/>
      <c r="BL168" s="46"/>
      <c r="BM168" s="46"/>
      <c r="BN168" s="46"/>
      <c r="BO168" s="46"/>
      <c r="BP168" s="46"/>
      <c r="BQ168" s="46"/>
      <c r="BR168" s="46"/>
      <c r="BS168" s="46"/>
      <c r="BT168" s="46"/>
      <c r="BU168" s="46"/>
      <c r="BV168" s="46"/>
      <c r="BW168" s="46"/>
      <c r="BX168" s="46"/>
      <c r="BY168" s="46"/>
      <c r="BZ168" s="46"/>
    </row>
    <row r="169" spans="1:78" s="36" customFormat="1" ht="15" x14ac:dyDescent="0.2">
      <c r="A169" s="57"/>
      <c r="B169" s="57"/>
      <c r="C169" s="57"/>
      <c r="D169" s="57"/>
      <c r="E169" s="57"/>
      <c r="F169" s="57"/>
      <c r="G169" s="57"/>
      <c r="H169" s="57"/>
      <c r="I169" s="57"/>
      <c r="J169" s="57"/>
      <c r="K169" s="57"/>
      <c r="L169" s="57"/>
      <c r="M169" s="57"/>
      <c r="N169" s="57"/>
      <c r="O169" s="57"/>
      <c r="P169" s="57"/>
      <c r="Q169" s="57"/>
      <c r="R169" s="57"/>
      <c r="S169" s="57"/>
      <c r="T169" s="57"/>
      <c r="U169" s="57"/>
      <c r="V169" s="339"/>
      <c r="W169" s="339"/>
      <c r="X169" s="340"/>
      <c r="Y169" s="340"/>
      <c r="Z169" s="340"/>
      <c r="AA169" s="340"/>
      <c r="AB169" s="340"/>
      <c r="AC169" s="339"/>
      <c r="AD169" s="339"/>
      <c r="AE169" s="339"/>
      <c r="AF169" s="339"/>
      <c r="AG169" s="339"/>
      <c r="AH169" s="339"/>
      <c r="AI169" s="339"/>
      <c r="AJ169" s="339"/>
      <c r="AK169" s="339"/>
      <c r="AL169" s="339"/>
      <c r="AM169" s="339"/>
      <c r="AN169" s="339"/>
      <c r="AO169" s="339"/>
      <c r="AP169" s="339"/>
      <c r="AQ169" s="339"/>
      <c r="AR169" s="339"/>
      <c r="AS169" s="339"/>
      <c r="AT169" s="339"/>
      <c r="AU169" s="339"/>
      <c r="AV169" s="339"/>
      <c r="AW169" s="339"/>
      <c r="AX169" s="339"/>
      <c r="AY169" s="339"/>
      <c r="AZ169" s="339"/>
      <c r="BA169" s="339"/>
      <c r="BB169" s="339"/>
      <c r="BC169" s="339"/>
      <c r="BD169" s="339"/>
      <c r="BE169" s="339"/>
      <c r="BF169" s="339"/>
      <c r="BG169" s="339"/>
      <c r="BH169" s="46"/>
      <c r="BI169" s="46"/>
      <c r="BJ169" s="46"/>
      <c r="BK169" s="46"/>
      <c r="BL169" s="46"/>
      <c r="BM169" s="46"/>
      <c r="BN169" s="46"/>
      <c r="BO169" s="46"/>
      <c r="BP169" s="46"/>
      <c r="BQ169" s="46"/>
      <c r="BR169" s="46"/>
      <c r="BS169" s="46"/>
      <c r="BT169" s="46"/>
      <c r="BU169" s="46"/>
      <c r="BV169" s="46"/>
      <c r="BW169" s="46"/>
      <c r="BX169" s="46"/>
      <c r="BY169" s="46"/>
      <c r="BZ169" s="46"/>
    </row>
    <row r="170" spans="1:78" s="36" customFormat="1" ht="15" x14ac:dyDescent="0.2">
      <c r="A170" s="57"/>
      <c r="B170" s="57"/>
      <c r="C170" s="57"/>
      <c r="D170" s="57"/>
      <c r="E170" s="57"/>
      <c r="F170" s="57"/>
      <c r="G170" s="57"/>
      <c r="H170" s="57"/>
      <c r="I170" s="57"/>
      <c r="J170" s="57"/>
      <c r="K170" s="57"/>
      <c r="L170" s="57"/>
      <c r="M170" s="57"/>
      <c r="N170" s="57"/>
      <c r="O170" s="57"/>
      <c r="P170" s="57"/>
      <c r="Q170" s="57"/>
      <c r="R170" s="57"/>
      <c r="S170" s="57"/>
      <c r="T170" s="57"/>
      <c r="U170" s="57"/>
      <c r="V170" s="339"/>
      <c r="W170" s="339"/>
      <c r="X170" s="340"/>
      <c r="Y170" s="340"/>
      <c r="Z170" s="340"/>
      <c r="AA170" s="340"/>
      <c r="AB170" s="340"/>
      <c r="AC170" s="339"/>
      <c r="AD170" s="339"/>
      <c r="AE170" s="339"/>
      <c r="AF170" s="339"/>
      <c r="AG170" s="339"/>
      <c r="AH170" s="339"/>
      <c r="AI170" s="339"/>
      <c r="AJ170" s="339"/>
      <c r="AK170" s="339"/>
      <c r="AL170" s="339"/>
      <c r="AM170" s="339"/>
      <c r="AN170" s="339"/>
      <c r="AO170" s="339"/>
      <c r="AP170" s="339"/>
      <c r="AQ170" s="339"/>
      <c r="AR170" s="339"/>
      <c r="AS170" s="339"/>
      <c r="AT170" s="339"/>
      <c r="AU170" s="339"/>
      <c r="AV170" s="339"/>
      <c r="AW170" s="339"/>
      <c r="AX170" s="339"/>
      <c r="AY170" s="339"/>
      <c r="AZ170" s="339"/>
      <c r="BA170" s="339"/>
      <c r="BB170" s="339"/>
      <c r="BC170" s="339"/>
      <c r="BD170" s="339"/>
      <c r="BE170" s="339"/>
      <c r="BF170" s="339"/>
      <c r="BG170" s="339"/>
      <c r="BH170" s="46"/>
      <c r="BI170" s="46"/>
      <c r="BJ170" s="46"/>
      <c r="BK170" s="46"/>
      <c r="BL170" s="46"/>
      <c r="BM170" s="46"/>
      <c r="BN170" s="46"/>
      <c r="BO170" s="46"/>
      <c r="BP170" s="46"/>
      <c r="BQ170" s="46"/>
      <c r="BR170" s="46"/>
      <c r="BS170" s="46"/>
      <c r="BT170" s="46"/>
      <c r="BU170" s="46"/>
      <c r="BV170" s="46"/>
      <c r="BW170" s="46"/>
      <c r="BX170" s="46"/>
      <c r="BY170" s="46"/>
      <c r="BZ170" s="46"/>
    </row>
    <row r="171" spans="1:78" s="36" customFormat="1" ht="15" x14ac:dyDescent="0.2">
      <c r="A171" s="57"/>
      <c r="B171" s="57"/>
      <c r="C171" s="57"/>
      <c r="D171" s="57"/>
      <c r="E171" s="57"/>
      <c r="F171" s="57"/>
      <c r="G171" s="57"/>
      <c r="H171" s="57"/>
      <c r="I171" s="57"/>
      <c r="J171" s="57"/>
      <c r="K171" s="57"/>
      <c r="L171" s="57"/>
      <c r="M171" s="57"/>
      <c r="N171" s="57"/>
      <c r="O171" s="57"/>
      <c r="P171" s="57"/>
      <c r="Q171" s="57"/>
      <c r="R171" s="57"/>
      <c r="S171" s="57"/>
      <c r="T171" s="57"/>
      <c r="U171" s="57"/>
      <c r="V171" s="339"/>
      <c r="W171" s="339"/>
      <c r="X171" s="340"/>
      <c r="Y171" s="340"/>
      <c r="Z171" s="340"/>
      <c r="AA171" s="340"/>
      <c r="AB171" s="340"/>
      <c r="AC171" s="339"/>
      <c r="AD171" s="339"/>
      <c r="AE171" s="339"/>
      <c r="AF171" s="339"/>
      <c r="AG171" s="339"/>
      <c r="AH171" s="339"/>
      <c r="AI171" s="339"/>
      <c r="AJ171" s="339"/>
      <c r="AK171" s="339"/>
      <c r="AL171" s="339"/>
      <c r="AM171" s="339"/>
      <c r="AN171" s="339"/>
      <c r="AO171" s="339"/>
      <c r="AP171" s="339"/>
      <c r="AQ171" s="339"/>
      <c r="AR171" s="339"/>
      <c r="AS171" s="339"/>
      <c r="AT171" s="339"/>
      <c r="AU171" s="339"/>
      <c r="AV171" s="339"/>
      <c r="AW171" s="339"/>
      <c r="AX171" s="339"/>
      <c r="AY171" s="339"/>
      <c r="AZ171" s="339"/>
      <c r="BA171" s="339"/>
      <c r="BB171" s="339"/>
      <c r="BC171" s="339"/>
      <c r="BD171" s="339"/>
      <c r="BE171" s="339"/>
      <c r="BF171" s="339"/>
      <c r="BG171" s="339"/>
      <c r="BH171" s="46"/>
      <c r="BI171" s="46"/>
      <c r="BJ171" s="46"/>
      <c r="BK171" s="46"/>
      <c r="BL171" s="46"/>
      <c r="BM171" s="46"/>
      <c r="BN171" s="46"/>
      <c r="BO171" s="46"/>
      <c r="BP171" s="46"/>
      <c r="BQ171" s="46"/>
      <c r="BR171" s="46"/>
      <c r="BS171" s="46"/>
      <c r="BT171" s="46"/>
      <c r="BU171" s="46"/>
      <c r="BV171" s="46"/>
      <c r="BW171" s="46"/>
      <c r="BX171" s="46"/>
      <c r="BY171" s="46"/>
      <c r="BZ171" s="46"/>
    </row>
    <row r="172" spans="1:78" s="36" customFormat="1" ht="15" x14ac:dyDescent="0.2">
      <c r="A172" s="57"/>
      <c r="B172" s="57"/>
      <c r="C172" s="57"/>
      <c r="D172" s="57"/>
      <c r="E172" s="57"/>
      <c r="F172" s="57"/>
      <c r="G172" s="57"/>
      <c r="H172" s="57"/>
      <c r="I172" s="57"/>
      <c r="J172" s="57"/>
      <c r="K172" s="57"/>
      <c r="L172" s="57"/>
      <c r="M172" s="57"/>
      <c r="N172" s="57"/>
      <c r="O172" s="57"/>
      <c r="P172" s="57"/>
      <c r="Q172" s="57"/>
      <c r="R172" s="57"/>
      <c r="S172" s="57"/>
      <c r="T172" s="57"/>
      <c r="U172" s="57"/>
      <c r="V172" s="339"/>
      <c r="W172" s="339"/>
      <c r="X172" s="340"/>
      <c r="Y172" s="340"/>
      <c r="Z172" s="340"/>
      <c r="AA172" s="340"/>
      <c r="AB172" s="340"/>
      <c r="AC172" s="339"/>
      <c r="AD172" s="339"/>
      <c r="AE172" s="339"/>
      <c r="AF172" s="339"/>
      <c r="AG172" s="339"/>
      <c r="AH172" s="339"/>
      <c r="AI172" s="339"/>
      <c r="AJ172" s="339"/>
      <c r="AK172" s="339"/>
      <c r="AL172" s="339"/>
      <c r="AM172" s="339"/>
      <c r="AN172" s="339"/>
      <c r="AO172" s="339"/>
      <c r="AP172" s="339"/>
      <c r="AQ172" s="339"/>
      <c r="AR172" s="339"/>
      <c r="AS172" s="339"/>
      <c r="AT172" s="339"/>
      <c r="AU172" s="339"/>
      <c r="AV172" s="339"/>
      <c r="AW172" s="339"/>
      <c r="AX172" s="339"/>
      <c r="AY172" s="339"/>
      <c r="AZ172" s="339"/>
      <c r="BA172" s="339"/>
      <c r="BB172" s="339"/>
      <c r="BC172" s="339"/>
      <c r="BD172" s="339"/>
      <c r="BE172" s="339"/>
      <c r="BF172" s="339"/>
      <c r="BG172" s="339"/>
      <c r="BH172" s="46"/>
      <c r="BI172" s="46"/>
      <c r="BJ172" s="46"/>
      <c r="BK172" s="46"/>
      <c r="BL172" s="46"/>
      <c r="BM172" s="46"/>
      <c r="BN172" s="46"/>
      <c r="BO172" s="46"/>
      <c r="BP172" s="46"/>
      <c r="BQ172" s="46"/>
      <c r="BR172" s="46"/>
      <c r="BS172" s="46"/>
      <c r="BT172" s="46"/>
      <c r="BU172" s="46"/>
      <c r="BV172" s="46"/>
      <c r="BW172" s="46"/>
      <c r="BX172" s="46"/>
      <c r="BY172" s="46"/>
      <c r="BZ172" s="46"/>
    </row>
    <row r="173" spans="1:78" s="36" customFormat="1" ht="15" x14ac:dyDescent="0.2">
      <c r="A173" s="57"/>
      <c r="B173" s="57"/>
      <c r="C173" s="57"/>
      <c r="D173" s="57"/>
      <c r="E173" s="57"/>
      <c r="F173" s="57"/>
      <c r="G173" s="57"/>
      <c r="H173" s="57"/>
      <c r="I173" s="57"/>
      <c r="J173" s="57"/>
      <c r="K173" s="57"/>
      <c r="L173" s="57"/>
      <c r="M173" s="57"/>
      <c r="N173" s="57"/>
      <c r="O173" s="57"/>
      <c r="P173" s="57"/>
      <c r="Q173" s="57"/>
      <c r="R173" s="57"/>
      <c r="S173" s="57"/>
      <c r="T173" s="57"/>
      <c r="U173" s="57"/>
      <c r="V173" s="339"/>
      <c r="W173" s="339"/>
      <c r="X173" s="340"/>
      <c r="Y173" s="340"/>
      <c r="Z173" s="340"/>
      <c r="AA173" s="340"/>
      <c r="AB173" s="340"/>
      <c r="AC173" s="339"/>
      <c r="AD173" s="339"/>
      <c r="AE173" s="339"/>
      <c r="AF173" s="339"/>
      <c r="AG173" s="339"/>
      <c r="AH173" s="339"/>
      <c r="AI173" s="339"/>
      <c r="AJ173" s="339"/>
      <c r="AK173" s="339"/>
      <c r="AL173" s="339"/>
      <c r="AM173" s="339"/>
      <c r="AN173" s="339"/>
      <c r="AO173" s="339"/>
      <c r="AP173" s="339"/>
      <c r="AQ173" s="339"/>
      <c r="AR173" s="339"/>
      <c r="AS173" s="339"/>
      <c r="AT173" s="339"/>
      <c r="AU173" s="339"/>
      <c r="AV173" s="339"/>
      <c r="AW173" s="339"/>
      <c r="AX173" s="339"/>
      <c r="AY173" s="339"/>
      <c r="AZ173" s="339"/>
      <c r="BA173" s="339"/>
      <c r="BB173" s="339"/>
      <c r="BC173" s="339"/>
      <c r="BD173" s="339"/>
      <c r="BE173" s="339"/>
      <c r="BF173" s="339"/>
      <c r="BG173" s="339"/>
      <c r="BH173" s="46"/>
      <c r="BI173" s="46"/>
      <c r="BJ173" s="46"/>
      <c r="BK173" s="46"/>
      <c r="BL173" s="46"/>
      <c r="BM173" s="46"/>
      <c r="BN173" s="46"/>
      <c r="BO173" s="46"/>
      <c r="BP173" s="46"/>
      <c r="BQ173" s="46"/>
      <c r="BR173" s="46"/>
      <c r="BS173" s="46"/>
      <c r="BT173" s="46"/>
      <c r="BU173" s="46"/>
      <c r="BV173" s="46"/>
      <c r="BW173" s="46"/>
      <c r="BX173" s="46"/>
      <c r="BY173" s="46"/>
      <c r="BZ173" s="46"/>
    </row>
    <row r="174" spans="1:78" s="36" customFormat="1" ht="15" x14ac:dyDescent="0.2">
      <c r="A174" s="57"/>
      <c r="B174" s="57"/>
      <c r="C174" s="57"/>
      <c r="D174" s="57"/>
      <c r="E174" s="57"/>
      <c r="F174" s="57"/>
      <c r="G174" s="57"/>
      <c r="H174" s="57"/>
      <c r="I174" s="57"/>
      <c r="J174" s="57"/>
      <c r="K174" s="57"/>
      <c r="L174" s="57"/>
      <c r="M174" s="57"/>
      <c r="N174" s="57"/>
      <c r="O174" s="57"/>
      <c r="P174" s="57"/>
      <c r="Q174" s="57"/>
      <c r="R174" s="57"/>
      <c r="S174" s="57"/>
      <c r="T174" s="57"/>
      <c r="U174" s="57"/>
      <c r="V174" s="339"/>
      <c r="W174" s="339"/>
      <c r="X174" s="340"/>
      <c r="Y174" s="340"/>
      <c r="Z174" s="340"/>
      <c r="AA174" s="340"/>
      <c r="AB174" s="340"/>
      <c r="AC174" s="339"/>
      <c r="AD174" s="339"/>
      <c r="AE174" s="339"/>
      <c r="AF174" s="339"/>
      <c r="AG174" s="339"/>
      <c r="AH174" s="339"/>
      <c r="AI174" s="339"/>
      <c r="AJ174" s="339"/>
      <c r="AK174" s="339"/>
      <c r="AL174" s="339"/>
      <c r="AM174" s="339"/>
      <c r="AN174" s="339"/>
      <c r="AO174" s="339"/>
      <c r="AP174" s="339"/>
      <c r="AQ174" s="339"/>
      <c r="AR174" s="339"/>
      <c r="AS174" s="339"/>
      <c r="AT174" s="339"/>
      <c r="AU174" s="339"/>
      <c r="AV174" s="339"/>
      <c r="AW174" s="339"/>
      <c r="AX174" s="339"/>
      <c r="AY174" s="339"/>
      <c r="AZ174" s="339"/>
      <c r="BA174" s="339"/>
      <c r="BB174" s="339"/>
      <c r="BC174" s="339"/>
      <c r="BD174" s="339"/>
      <c r="BE174" s="339"/>
      <c r="BF174" s="339"/>
      <c r="BG174" s="339"/>
      <c r="BH174" s="46"/>
      <c r="BI174" s="46"/>
      <c r="BJ174" s="46"/>
      <c r="BK174" s="46"/>
      <c r="BL174" s="46"/>
      <c r="BM174" s="46"/>
      <c r="BN174" s="46"/>
      <c r="BO174" s="46"/>
      <c r="BP174" s="46"/>
      <c r="BQ174" s="46"/>
      <c r="BR174" s="46"/>
      <c r="BS174" s="46"/>
      <c r="BT174" s="46"/>
      <c r="BU174" s="46"/>
      <c r="BV174" s="46"/>
      <c r="BW174" s="46"/>
      <c r="BX174" s="46"/>
      <c r="BY174" s="46"/>
      <c r="BZ174" s="46"/>
    </row>
    <row r="175" spans="1:78" s="36" customFormat="1" ht="15" x14ac:dyDescent="0.2">
      <c r="A175" s="57"/>
      <c r="B175" s="57"/>
      <c r="C175" s="57"/>
      <c r="D175" s="57"/>
      <c r="E175" s="57"/>
      <c r="F175" s="57"/>
      <c r="G175" s="57"/>
      <c r="H175" s="57"/>
      <c r="I175" s="57"/>
      <c r="J175" s="57"/>
      <c r="K175" s="57"/>
      <c r="L175" s="57"/>
      <c r="M175" s="57"/>
      <c r="N175" s="57"/>
      <c r="O175" s="57"/>
      <c r="P175" s="57"/>
      <c r="Q175" s="57"/>
      <c r="R175" s="57"/>
      <c r="S175" s="57"/>
      <c r="T175" s="57"/>
      <c r="U175" s="57"/>
      <c r="V175" s="339"/>
      <c r="W175" s="339"/>
      <c r="X175" s="340"/>
      <c r="Y175" s="340"/>
      <c r="Z175" s="340"/>
      <c r="AA175" s="340"/>
      <c r="AB175" s="340"/>
      <c r="AC175" s="339"/>
      <c r="AD175" s="339"/>
      <c r="AE175" s="339"/>
      <c r="AF175" s="339"/>
      <c r="AG175" s="339"/>
      <c r="AH175" s="339"/>
      <c r="AI175" s="339"/>
      <c r="AJ175" s="339"/>
      <c r="AK175" s="339"/>
      <c r="AL175" s="339"/>
      <c r="AM175" s="339"/>
      <c r="AN175" s="339"/>
      <c r="AO175" s="339"/>
      <c r="AP175" s="339"/>
      <c r="AQ175" s="339"/>
      <c r="AR175" s="339"/>
      <c r="AS175" s="339"/>
      <c r="AT175" s="339"/>
      <c r="AU175" s="339"/>
      <c r="AV175" s="339"/>
      <c r="AW175" s="339"/>
      <c r="AX175" s="339"/>
      <c r="AY175" s="339"/>
      <c r="AZ175" s="339"/>
      <c r="BA175" s="339"/>
      <c r="BB175" s="339"/>
      <c r="BC175" s="339"/>
      <c r="BD175" s="339"/>
      <c r="BE175" s="339"/>
      <c r="BF175" s="339"/>
      <c r="BG175" s="339"/>
      <c r="BH175" s="46"/>
      <c r="BI175" s="46"/>
      <c r="BJ175" s="46"/>
      <c r="BK175" s="46"/>
      <c r="BL175" s="46"/>
      <c r="BM175" s="46"/>
      <c r="BN175" s="46"/>
      <c r="BO175" s="46"/>
      <c r="BP175" s="46"/>
      <c r="BQ175" s="46"/>
      <c r="BR175" s="46"/>
      <c r="BS175" s="46"/>
      <c r="BT175" s="46"/>
      <c r="BU175" s="46"/>
      <c r="BV175" s="46"/>
      <c r="BW175" s="46"/>
      <c r="BX175" s="46"/>
      <c r="BY175" s="46"/>
      <c r="BZ175" s="46"/>
    </row>
    <row r="176" spans="1:78" s="36" customFormat="1" ht="15" x14ac:dyDescent="0.2">
      <c r="A176" s="57"/>
      <c r="B176" s="57"/>
      <c r="C176" s="57"/>
      <c r="D176" s="57"/>
      <c r="E176" s="57"/>
      <c r="F176" s="57"/>
      <c r="G176" s="57"/>
      <c r="H176" s="57"/>
      <c r="I176" s="57"/>
      <c r="J176" s="57"/>
      <c r="K176" s="57"/>
      <c r="L176" s="57"/>
      <c r="M176" s="57"/>
      <c r="N176" s="57"/>
      <c r="O176" s="57"/>
      <c r="P176" s="57"/>
      <c r="Q176" s="57"/>
      <c r="R176" s="57"/>
      <c r="S176" s="57"/>
      <c r="T176" s="57"/>
      <c r="U176" s="57"/>
      <c r="V176" s="339"/>
      <c r="W176" s="339"/>
      <c r="X176" s="340"/>
      <c r="Y176" s="340"/>
      <c r="Z176" s="340"/>
      <c r="AA176" s="340"/>
      <c r="AB176" s="340"/>
      <c r="AC176" s="339"/>
      <c r="AD176" s="339"/>
      <c r="AE176" s="339"/>
      <c r="AF176" s="339"/>
      <c r="AG176" s="339"/>
      <c r="AH176" s="339"/>
      <c r="AI176" s="339"/>
      <c r="AJ176" s="339"/>
      <c r="AK176" s="339"/>
      <c r="AL176" s="339"/>
      <c r="AM176" s="339"/>
      <c r="AN176" s="339"/>
      <c r="AO176" s="339"/>
      <c r="AP176" s="339"/>
      <c r="AQ176" s="339"/>
      <c r="AR176" s="339"/>
      <c r="AS176" s="339"/>
      <c r="AT176" s="339"/>
      <c r="AU176" s="339"/>
      <c r="AV176" s="339"/>
      <c r="AW176" s="339"/>
      <c r="AX176" s="339"/>
      <c r="AY176" s="339"/>
      <c r="AZ176" s="339"/>
      <c r="BA176" s="339"/>
      <c r="BB176" s="339"/>
      <c r="BC176" s="339"/>
      <c r="BD176" s="339"/>
      <c r="BE176" s="339"/>
      <c r="BF176" s="339"/>
      <c r="BG176" s="339"/>
      <c r="BH176" s="46"/>
      <c r="BI176" s="46"/>
      <c r="BJ176" s="46"/>
      <c r="BK176" s="46"/>
      <c r="BL176" s="46"/>
      <c r="BM176" s="46"/>
      <c r="BN176" s="46"/>
      <c r="BO176" s="46"/>
      <c r="BP176" s="46"/>
      <c r="BQ176" s="46"/>
      <c r="BR176" s="46"/>
      <c r="BS176" s="46"/>
      <c r="BT176" s="46"/>
      <c r="BU176" s="46"/>
      <c r="BV176" s="46"/>
      <c r="BW176" s="46"/>
      <c r="BX176" s="46"/>
      <c r="BY176" s="46"/>
      <c r="BZ176" s="46"/>
    </row>
    <row r="177" spans="1:78" s="36" customFormat="1" ht="15" x14ac:dyDescent="0.2">
      <c r="A177" s="57"/>
      <c r="B177" s="57"/>
      <c r="C177" s="57"/>
      <c r="D177" s="57"/>
      <c r="E177" s="57"/>
      <c r="F177" s="57"/>
      <c r="G177" s="57"/>
      <c r="H177" s="57"/>
      <c r="I177" s="57"/>
      <c r="J177" s="57"/>
      <c r="K177" s="57"/>
      <c r="L177" s="57"/>
      <c r="M177" s="57"/>
      <c r="N177" s="57"/>
      <c r="O177" s="57"/>
      <c r="P177" s="57"/>
      <c r="Q177" s="57"/>
      <c r="R177" s="57"/>
      <c r="S177" s="57"/>
      <c r="T177" s="57"/>
      <c r="U177" s="57"/>
      <c r="V177" s="339"/>
      <c r="W177" s="339"/>
      <c r="X177" s="340"/>
      <c r="Y177" s="340"/>
      <c r="Z177" s="340"/>
      <c r="AA177" s="340"/>
      <c r="AB177" s="340"/>
      <c r="AC177" s="339"/>
      <c r="AD177" s="339"/>
      <c r="AE177" s="339"/>
      <c r="AF177" s="339"/>
      <c r="AG177" s="339"/>
      <c r="AH177" s="339"/>
      <c r="AI177" s="339"/>
      <c r="AJ177" s="339"/>
      <c r="AK177" s="339"/>
      <c r="AL177" s="339"/>
      <c r="AM177" s="339"/>
      <c r="AN177" s="339"/>
      <c r="AO177" s="339"/>
      <c r="AP177" s="339"/>
      <c r="AQ177" s="339"/>
      <c r="AR177" s="339"/>
      <c r="AS177" s="339"/>
      <c r="AT177" s="339"/>
      <c r="AU177" s="339"/>
      <c r="AV177" s="339"/>
      <c r="AW177" s="339"/>
      <c r="AX177" s="339"/>
      <c r="AY177" s="339"/>
      <c r="AZ177" s="339"/>
      <c r="BA177" s="339"/>
      <c r="BB177" s="339"/>
      <c r="BC177" s="339"/>
      <c r="BD177" s="339"/>
      <c r="BE177" s="339"/>
      <c r="BF177" s="339"/>
      <c r="BG177" s="339"/>
      <c r="BH177" s="46"/>
      <c r="BI177" s="46"/>
      <c r="BJ177" s="46"/>
      <c r="BK177" s="46"/>
      <c r="BL177" s="46"/>
      <c r="BM177" s="46"/>
      <c r="BN177" s="46"/>
      <c r="BO177" s="46"/>
      <c r="BP177" s="46"/>
      <c r="BQ177" s="46"/>
      <c r="BR177" s="46"/>
      <c r="BS177" s="46"/>
      <c r="BT177" s="46"/>
      <c r="BU177" s="46"/>
      <c r="BV177" s="46"/>
      <c r="BW177" s="46"/>
      <c r="BX177" s="46"/>
      <c r="BY177" s="46"/>
      <c r="BZ177" s="46"/>
    </row>
    <row r="178" spans="1:78" s="57" customFormat="1" x14ac:dyDescent="0.2">
      <c r="V178" s="348"/>
      <c r="W178" s="348"/>
      <c r="X178" s="348"/>
      <c r="Y178" s="348"/>
      <c r="Z178" s="348"/>
      <c r="AA178" s="348"/>
      <c r="AB178" s="348"/>
      <c r="AC178" s="348"/>
      <c r="AD178" s="348"/>
      <c r="AE178" s="348"/>
      <c r="AF178" s="348"/>
      <c r="AG178" s="348"/>
      <c r="AH178" s="348"/>
      <c r="AI178" s="348"/>
      <c r="AJ178" s="348"/>
      <c r="AK178" s="348"/>
      <c r="AL178" s="348"/>
      <c r="AM178" s="348"/>
      <c r="AN178" s="348"/>
      <c r="AO178" s="348"/>
      <c r="AP178" s="348"/>
      <c r="AQ178" s="348"/>
      <c r="AR178" s="348"/>
      <c r="AS178" s="348"/>
      <c r="AT178" s="348"/>
      <c r="AU178" s="348"/>
      <c r="AV178" s="348"/>
      <c r="AW178" s="348"/>
      <c r="AX178" s="348"/>
      <c r="AY178" s="348"/>
      <c r="AZ178" s="348"/>
      <c r="BA178" s="348"/>
      <c r="BB178" s="348"/>
      <c r="BC178" s="348"/>
      <c r="BD178" s="348"/>
      <c r="BE178" s="348"/>
      <c r="BF178" s="348"/>
      <c r="BG178" s="348"/>
    </row>
    <row r="179" spans="1:78" s="57" customFormat="1" x14ac:dyDescent="0.2">
      <c r="V179" s="348"/>
      <c r="W179" s="348"/>
      <c r="X179" s="348"/>
      <c r="Y179" s="348"/>
      <c r="Z179" s="348"/>
      <c r="AA179" s="348"/>
      <c r="AB179" s="348"/>
      <c r="AC179" s="348"/>
      <c r="AD179" s="348"/>
      <c r="AE179" s="348"/>
      <c r="AF179" s="348"/>
      <c r="AG179" s="348"/>
      <c r="AH179" s="348"/>
      <c r="AI179" s="348"/>
      <c r="AJ179" s="348"/>
      <c r="AK179" s="348"/>
      <c r="AL179" s="348"/>
      <c r="AM179" s="348"/>
      <c r="AN179" s="348"/>
      <c r="AO179" s="348"/>
      <c r="AP179" s="348"/>
      <c r="AQ179" s="348"/>
      <c r="AR179" s="348"/>
      <c r="AS179" s="348"/>
      <c r="AT179" s="348"/>
      <c r="AU179" s="348"/>
      <c r="AV179" s="348"/>
      <c r="AW179" s="348"/>
      <c r="AX179" s="348"/>
      <c r="AY179" s="348"/>
      <c r="AZ179" s="348"/>
      <c r="BA179" s="348"/>
      <c r="BB179" s="348"/>
      <c r="BC179" s="348"/>
      <c r="BD179" s="348"/>
      <c r="BE179" s="348"/>
      <c r="BF179" s="348"/>
      <c r="BG179" s="348"/>
    </row>
    <row r="180" spans="1:78" s="57" customFormat="1" x14ac:dyDescent="0.2">
      <c r="V180" s="348"/>
      <c r="W180" s="348"/>
      <c r="X180" s="348"/>
      <c r="Y180" s="348"/>
      <c r="Z180" s="348"/>
      <c r="AA180" s="348"/>
      <c r="AB180" s="348"/>
      <c r="AC180" s="348"/>
      <c r="AD180" s="348"/>
      <c r="AE180" s="348"/>
      <c r="AF180" s="348"/>
      <c r="AG180" s="348"/>
      <c r="AH180" s="348"/>
      <c r="AI180" s="348"/>
      <c r="AJ180" s="348"/>
      <c r="AK180" s="348"/>
      <c r="AL180" s="348"/>
      <c r="AM180" s="348"/>
      <c r="AN180" s="348"/>
      <c r="AO180" s="348"/>
      <c r="AP180" s="348"/>
      <c r="AQ180" s="348"/>
      <c r="AR180" s="348"/>
      <c r="AS180" s="348"/>
      <c r="AT180" s="348"/>
      <c r="AU180" s="348"/>
      <c r="AV180" s="348"/>
      <c r="AW180" s="348"/>
      <c r="AX180" s="348"/>
      <c r="AY180" s="348"/>
      <c r="AZ180" s="348"/>
      <c r="BA180" s="348"/>
      <c r="BB180" s="348"/>
      <c r="BC180" s="348"/>
      <c r="BD180" s="348"/>
      <c r="BE180" s="348"/>
      <c r="BF180" s="348"/>
      <c r="BG180" s="348"/>
    </row>
    <row r="181" spans="1:78" s="57" customFormat="1" x14ac:dyDescent="0.2">
      <c r="V181" s="348"/>
      <c r="W181" s="348"/>
      <c r="X181" s="348"/>
      <c r="Y181" s="348"/>
      <c r="Z181" s="348"/>
      <c r="AA181" s="348"/>
      <c r="AB181" s="348"/>
      <c r="AC181" s="348"/>
      <c r="AD181" s="348"/>
      <c r="AE181" s="348"/>
      <c r="AF181" s="348"/>
      <c r="AG181" s="348"/>
      <c r="AH181" s="348"/>
      <c r="AI181" s="348"/>
      <c r="AJ181" s="348"/>
      <c r="AK181" s="348"/>
      <c r="AL181" s="348"/>
      <c r="AM181" s="348"/>
      <c r="AN181" s="348"/>
      <c r="AO181" s="348"/>
      <c r="AP181" s="348"/>
      <c r="AQ181" s="348"/>
      <c r="AR181" s="348"/>
      <c r="AS181" s="348"/>
      <c r="AT181" s="348"/>
      <c r="AU181" s="348"/>
      <c r="AV181" s="348"/>
      <c r="AW181" s="348"/>
      <c r="AX181" s="348"/>
      <c r="AY181" s="348"/>
      <c r="AZ181" s="348"/>
      <c r="BA181" s="348"/>
      <c r="BB181" s="348"/>
      <c r="BC181" s="348"/>
      <c r="BD181" s="348"/>
      <c r="BE181" s="348"/>
      <c r="BF181" s="348"/>
      <c r="BG181" s="348"/>
    </row>
    <row r="182" spans="1:78" s="57" customFormat="1" x14ac:dyDescent="0.2">
      <c r="V182" s="348"/>
      <c r="W182" s="348"/>
      <c r="X182" s="348"/>
      <c r="Y182" s="348"/>
      <c r="Z182" s="348"/>
      <c r="AA182" s="348"/>
      <c r="AB182" s="348"/>
      <c r="AC182" s="348"/>
      <c r="AD182" s="348"/>
      <c r="AE182" s="348"/>
      <c r="AF182" s="348"/>
      <c r="AG182" s="348"/>
      <c r="AH182" s="348"/>
      <c r="AI182" s="348"/>
      <c r="AJ182" s="348"/>
      <c r="AK182" s="348"/>
      <c r="AL182" s="348"/>
      <c r="AM182" s="348"/>
      <c r="AN182" s="348"/>
      <c r="AO182" s="348"/>
      <c r="AP182" s="348"/>
      <c r="AQ182" s="348"/>
      <c r="AR182" s="348"/>
      <c r="AS182" s="348"/>
      <c r="AT182" s="348"/>
      <c r="AU182" s="348"/>
      <c r="AV182" s="348"/>
      <c r="AW182" s="348"/>
      <c r="AX182" s="348"/>
      <c r="AY182" s="348"/>
      <c r="AZ182" s="348"/>
      <c r="BA182" s="348"/>
      <c r="BB182" s="348"/>
      <c r="BC182" s="348"/>
      <c r="BD182" s="348"/>
      <c r="BE182" s="348"/>
      <c r="BF182" s="348"/>
      <c r="BG182" s="348"/>
    </row>
    <row r="183" spans="1:78" s="57" customFormat="1" x14ac:dyDescent="0.2">
      <c r="V183" s="348"/>
      <c r="W183" s="348"/>
      <c r="X183" s="348"/>
      <c r="Y183" s="348"/>
      <c r="Z183" s="348"/>
      <c r="AA183" s="348"/>
      <c r="AB183" s="348"/>
      <c r="AC183" s="348"/>
      <c r="AD183" s="348"/>
      <c r="AE183" s="348"/>
      <c r="AF183" s="348"/>
      <c r="AG183" s="348"/>
      <c r="AH183" s="348"/>
      <c r="AI183" s="348"/>
      <c r="AJ183" s="348"/>
      <c r="AK183" s="348"/>
      <c r="AL183" s="348"/>
      <c r="AM183" s="348"/>
      <c r="AN183" s="348"/>
      <c r="AO183" s="348"/>
      <c r="AP183" s="348"/>
      <c r="AQ183" s="348"/>
      <c r="AR183" s="348"/>
      <c r="AS183" s="348"/>
      <c r="AT183" s="348"/>
      <c r="AU183" s="348"/>
      <c r="AV183" s="348"/>
      <c r="AW183" s="348"/>
      <c r="AX183" s="348"/>
      <c r="AY183" s="348"/>
      <c r="AZ183" s="348"/>
      <c r="BA183" s="348"/>
      <c r="BB183" s="348"/>
      <c r="BC183" s="348"/>
      <c r="BD183" s="348"/>
      <c r="BE183" s="348"/>
      <c r="BF183" s="348"/>
      <c r="BG183" s="348"/>
    </row>
    <row r="184" spans="1:78" s="57" customFormat="1" x14ac:dyDescent="0.2">
      <c r="V184" s="348"/>
      <c r="W184" s="348"/>
      <c r="X184" s="348"/>
      <c r="Y184" s="348"/>
      <c r="Z184" s="348"/>
      <c r="AA184" s="348"/>
      <c r="AB184" s="348"/>
      <c r="AC184" s="348"/>
      <c r="AD184" s="348"/>
      <c r="AE184" s="348"/>
      <c r="AF184" s="348"/>
      <c r="AG184" s="348"/>
      <c r="AH184" s="348"/>
      <c r="AI184" s="348"/>
      <c r="AJ184" s="348"/>
      <c r="AK184" s="348"/>
      <c r="AL184" s="348"/>
      <c r="AM184" s="348"/>
      <c r="AN184" s="348"/>
      <c r="AO184" s="348"/>
      <c r="AP184" s="348"/>
      <c r="AQ184" s="348"/>
      <c r="AR184" s="348"/>
      <c r="AS184" s="348"/>
      <c r="AT184" s="348"/>
      <c r="AU184" s="348"/>
      <c r="AV184" s="348"/>
      <c r="AW184" s="348"/>
      <c r="AX184" s="348"/>
      <c r="AY184" s="348"/>
      <c r="AZ184" s="348"/>
      <c r="BA184" s="348"/>
      <c r="BB184" s="348"/>
      <c r="BC184" s="348"/>
      <c r="BD184" s="348"/>
      <c r="BE184" s="348"/>
      <c r="BF184" s="348"/>
      <c r="BG184" s="348"/>
    </row>
    <row r="185" spans="1:78" s="57" customFormat="1" x14ac:dyDescent="0.2">
      <c r="V185" s="348"/>
      <c r="W185" s="348"/>
      <c r="X185" s="348"/>
      <c r="Y185" s="348"/>
      <c r="Z185" s="348"/>
      <c r="AA185" s="348"/>
      <c r="AB185" s="348"/>
      <c r="AC185" s="348"/>
      <c r="AD185" s="348"/>
      <c r="AE185" s="348"/>
      <c r="AF185" s="348"/>
      <c r="AG185" s="348"/>
      <c r="AH185" s="348"/>
      <c r="AI185" s="348"/>
      <c r="AJ185" s="348"/>
      <c r="AK185" s="348"/>
      <c r="AL185" s="348"/>
      <c r="AM185" s="348"/>
      <c r="AN185" s="348"/>
      <c r="AO185" s="348"/>
      <c r="AP185" s="348"/>
      <c r="AQ185" s="348"/>
      <c r="AR185" s="348"/>
      <c r="AS185" s="348"/>
      <c r="AT185" s="348"/>
      <c r="AU185" s="348"/>
      <c r="AV185" s="348"/>
      <c r="AW185" s="348"/>
      <c r="AX185" s="348"/>
      <c r="AY185" s="348"/>
      <c r="AZ185" s="348"/>
      <c r="BA185" s="348"/>
      <c r="BB185" s="348"/>
      <c r="BC185" s="348"/>
      <c r="BD185" s="348"/>
      <c r="BE185" s="348"/>
      <c r="BF185" s="348"/>
      <c r="BG185" s="348"/>
    </row>
    <row r="186" spans="1:78" s="57" customFormat="1" x14ac:dyDescent="0.2">
      <c r="V186" s="348"/>
      <c r="W186" s="348"/>
      <c r="X186" s="348"/>
      <c r="Y186" s="348"/>
      <c r="Z186" s="348"/>
      <c r="AA186" s="348"/>
      <c r="AB186" s="348"/>
      <c r="AC186" s="348"/>
      <c r="AD186" s="348"/>
      <c r="AE186" s="348"/>
      <c r="AF186" s="348"/>
      <c r="AG186" s="348"/>
      <c r="AH186" s="348"/>
      <c r="AI186" s="348"/>
      <c r="AJ186" s="348"/>
      <c r="AK186" s="348"/>
      <c r="AL186" s="348"/>
      <c r="AM186" s="348"/>
      <c r="AN186" s="348"/>
      <c r="AO186" s="348"/>
      <c r="AP186" s="348"/>
      <c r="AQ186" s="348"/>
      <c r="AR186" s="348"/>
      <c r="AS186" s="348"/>
      <c r="AT186" s="348"/>
      <c r="AU186" s="348"/>
      <c r="AV186" s="348"/>
      <c r="AW186" s="348"/>
      <c r="AX186" s="348"/>
      <c r="AY186" s="348"/>
      <c r="AZ186" s="348"/>
      <c r="BA186" s="348"/>
      <c r="BB186" s="348"/>
      <c r="BC186" s="348"/>
      <c r="BD186" s="348"/>
      <c r="BE186" s="348"/>
      <c r="BF186" s="348"/>
      <c r="BG186" s="348"/>
    </row>
    <row r="187" spans="1:78" s="57" customFormat="1" x14ac:dyDescent="0.2">
      <c r="V187" s="348"/>
      <c r="W187" s="348"/>
      <c r="X187" s="348"/>
      <c r="Y187" s="348"/>
      <c r="Z187" s="348"/>
      <c r="AA187" s="348"/>
      <c r="AB187" s="348"/>
      <c r="AC187" s="348"/>
      <c r="AD187" s="348"/>
      <c r="AE187" s="348"/>
      <c r="AF187" s="348"/>
      <c r="AG187" s="348"/>
      <c r="AH187" s="348"/>
      <c r="AI187" s="348"/>
      <c r="AJ187" s="348"/>
      <c r="AK187" s="348"/>
      <c r="AL187" s="348"/>
      <c r="AM187" s="348"/>
      <c r="AN187" s="348"/>
      <c r="AO187" s="348"/>
      <c r="AP187" s="348"/>
      <c r="AQ187" s="348"/>
      <c r="AR187" s="348"/>
      <c r="AS187" s="348"/>
      <c r="AT187" s="348"/>
      <c r="AU187" s="348"/>
      <c r="AV187" s="348"/>
      <c r="AW187" s="348"/>
      <c r="AX187" s="348"/>
      <c r="AY187" s="348"/>
      <c r="AZ187" s="348"/>
      <c r="BA187" s="348"/>
      <c r="BB187" s="348"/>
      <c r="BC187" s="348"/>
      <c r="BD187" s="348"/>
      <c r="BE187" s="348"/>
      <c r="BF187" s="348"/>
      <c r="BG187" s="348"/>
    </row>
    <row r="188" spans="1:78" s="57" customFormat="1" x14ac:dyDescent="0.2">
      <c r="V188" s="348"/>
      <c r="W188" s="348"/>
      <c r="X188" s="348"/>
      <c r="Y188" s="348"/>
      <c r="Z188" s="348"/>
      <c r="AA188" s="348"/>
      <c r="AB188" s="348"/>
      <c r="AC188" s="348"/>
      <c r="AD188" s="348"/>
      <c r="AE188" s="348"/>
      <c r="AF188" s="348"/>
      <c r="AG188" s="348"/>
      <c r="AH188" s="348"/>
      <c r="AI188" s="348"/>
      <c r="AJ188" s="348"/>
      <c r="AK188" s="348"/>
      <c r="AL188" s="348"/>
      <c r="AM188" s="348"/>
      <c r="AN188" s="348"/>
      <c r="AO188" s="348"/>
      <c r="AP188" s="348"/>
      <c r="AQ188" s="348"/>
      <c r="AR188" s="348"/>
      <c r="AS188" s="348"/>
      <c r="AT188" s="348"/>
      <c r="AU188" s="348"/>
      <c r="AV188" s="348"/>
      <c r="AW188" s="348"/>
      <c r="AX188" s="348"/>
      <c r="AY188" s="348"/>
      <c r="AZ188" s="348"/>
      <c r="BA188" s="348"/>
      <c r="BB188" s="348"/>
      <c r="BC188" s="348"/>
      <c r="BD188" s="348"/>
      <c r="BE188" s="348"/>
      <c r="BF188" s="348"/>
      <c r="BG188" s="348"/>
    </row>
    <row r="189" spans="1:78" s="57" customFormat="1" x14ac:dyDescent="0.2">
      <c r="V189" s="348"/>
      <c r="W189" s="348"/>
      <c r="X189" s="348"/>
      <c r="Y189" s="348"/>
      <c r="Z189" s="348"/>
      <c r="AA189" s="348"/>
      <c r="AB189" s="348"/>
      <c r="AC189" s="348"/>
      <c r="AD189" s="348"/>
      <c r="AE189" s="348"/>
      <c r="AF189" s="348"/>
      <c r="AG189" s="348"/>
      <c r="AH189" s="348"/>
      <c r="AI189" s="348"/>
      <c r="AJ189" s="348"/>
      <c r="AK189" s="348"/>
      <c r="AL189" s="348"/>
      <c r="AM189" s="348"/>
      <c r="AN189" s="348"/>
      <c r="AO189" s="348"/>
      <c r="AP189" s="348"/>
      <c r="AQ189" s="348"/>
      <c r="AR189" s="348"/>
      <c r="AS189" s="348"/>
      <c r="AT189" s="348"/>
      <c r="AU189" s="348"/>
      <c r="AV189" s="348"/>
      <c r="AW189" s="348"/>
      <c r="AX189" s="348"/>
      <c r="AY189" s="348"/>
      <c r="AZ189" s="348"/>
      <c r="BA189" s="348"/>
      <c r="BB189" s="348"/>
      <c r="BC189" s="348"/>
      <c r="BD189" s="348"/>
      <c r="BE189" s="348"/>
      <c r="BF189" s="348"/>
      <c r="BG189" s="348"/>
    </row>
    <row r="190" spans="1:78" s="57" customFormat="1" x14ac:dyDescent="0.2">
      <c r="V190" s="348"/>
      <c r="W190" s="348"/>
      <c r="X190" s="348"/>
      <c r="Y190" s="348"/>
      <c r="Z190" s="348"/>
      <c r="AA190" s="348"/>
      <c r="AB190" s="348"/>
      <c r="AC190" s="348"/>
      <c r="AD190" s="348"/>
      <c r="AE190" s="348"/>
      <c r="AF190" s="348"/>
      <c r="AG190" s="348"/>
      <c r="AH190" s="348"/>
      <c r="AI190" s="348"/>
      <c r="AJ190" s="348"/>
      <c r="AK190" s="348"/>
      <c r="AL190" s="348"/>
      <c r="AM190" s="348"/>
      <c r="AN190" s="348"/>
      <c r="AO190" s="348"/>
      <c r="AP190" s="348"/>
      <c r="AQ190" s="348"/>
      <c r="AR190" s="348"/>
      <c r="AS190" s="348"/>
      <c r="AT190" s="348"/>
      <c r="AU190" s="348"/>
      <c r="AV190" s="348"/>
      <c r="AW190" s="348"/>
      <c r="AX190" s="348"/>
      <c r="AY190" s="348"/>
      <c r="AZ190" s="348"/>
      <c r="BA190" s="348"/>
      <c r="BB190" s="348"/>
      <c r="BC190" s="348"/>
      <c r="BD190" s="348"/>
      <c r="BE190" s="348"/>
      <c r="BF190" s="348"/>
      <c r="BG190" s="348"/>
    </row>
    <row r="191" spans="1:78" s="57" customFormat="1" x14ac:dyDescent="0.2">
      <c r="V191" s="348"/>
      <c r="W191" s="348"/>
      <c r="X191" s="348"/>
      <c r="Y191" s="348"/>
      <c r="Z191" s="348"/>
      <c r="AA191" s="348"/>
      <c r="AB191" s="348"/>
      <c r="AC191" s="348"/>
      <c r="AD191" s="348"/>
      <c r="AE191" s="348"/>
      <c r="AF191" s="348"/>
      <c r="AG191" s="348"/>
      <c r="AH191" s="348"/>
      <c r="AI191" s="348"/>
      <c r="AJ191" s="348"/>
      <c r="AK191" s="348"/>
      <c r="AL191" s="348"/>
      <c r="AM191" s="348"/>
      <c r="AN191" s="348"/>
      <c r="AO191" s="348"/>
      <c r="AP191" s="348"/>
      <c r="AQ191" s="348"/>
      <c r="AR191" s="348"/>
      <c r="AS191" s="348"/>
      <c r="AT191" s="348"/>
      <c r="AU191" s="348"/>
      <c r="AV191" s="348"/>
      <c r="AW191" s="348"/>
      <c r="AX191" s="348"/>
      <c r="AY191" s="348"/>
      <c r="AZ191" s="348"/>
      <c r="BA191" s="348"/>
      <c r="BB191" s="348"/>
      <c r="BC191" s="348"/>
      <c r="BD191" s="348"/>
      <c r="BE191" s="348"/>
      <c r="BF191" s="348"/>
      <c r="BG191" s="348"/>
    </row>
    <row r="192" spans="1:78" s="57" customFormat="1" x14ac:dyDescent="0.2">
      <c r="V192" s="348"/>
      <c r="W192" s="348"/>
      <c r="X192" s="348"/>
      <c r="Y192" s="348"/>
      <c r="Z192" s="348"/>
      <c r="AA192" s="348"/>
      <c r="AB192" s="348"/>
      <c r="AC192" s="348"/>
      <c r="AD192" s="348"/>
      <c r="AE192" s="348"/>
      <c r="AF192" s="348"/>
      <c r="AG192" s="348"/>
      <c r="AH192" s="348"/>
      <c r="AI192" s="348"/>
      <c r="AJ192" s="348"/>
      <c r="AK192" s="348"/>
      <c r="AL192" s="348"/>
      <c r="AM192" s="348"/>
      <c r="AN192" s="348"/>
      <c r="AO192" s="348"/>
      <c r="AP192" s="348"/>
      <c r="AQ192" s="348"/>
      <c r="AR192" s="348"/>
      <c r="AS192" s="348"/>
      <c r="AT192" s="348"/>
      <c r="AU192" s="348"/>
      <c r="AV192" s="348"/>
      <c r="AW192" s="348"/>
      <c r="AX192" s="348"/>
      <c r="AY192" s="348"/>
      <c r="AZ192" s="348"/>
      <c r="BA192" s="348"/>
      <c r="BB192" s="348"/>
      <c r="BC192" s="348"/>
      <c r="BD192" s="348"/>
      <c r="BE192" s="348"/>
      <c r="BF192" s="348"/>
      <c r="BG192" s="348"/>
    </row>
    <row r="193" spans="22:59" s="57" customFormat="1" x14ac:dyDescent="0.2">
      <c r="V193" s="348"/>
      <c r="W193" s="348"/>
      <c r="X193" s="348"/>
      <c r="Y193" s="348"/>
      <c r="Z193" s="348"/>
      <c r="AA193" s="348"/>
      <c r="AB193" s="348"/>
      <c r="AC193" s="348"/>
      <c r="AD193" s="348"/>
      <c r="AE193" s="348"/>
      <c r="AF193" s="348"/>
      <c r="AG193" s="348"/>
      <c r="AH193" s="348"/>
      <c r="AI193" s="348"/>
      <c r="AJ193" s="348"/>
      <c r="AK193" s="348"/>
      <c r="AL193" s="348"/>
      <c r="AM193" s="348"/>
      <c r="AN193" s="348"/>
      <c r="AO193" s="348"/>
      <c r="AP193" s="348"/>
      <c r="AQ193" s="348"/>
      <c r="AR193" s="348"/>
      <c r="AS193" s="348"/>
      <c r="AT193" s="348"/>
      <c r="AU193" s="348"/>
      <c r="AV193" s="348"/>
      <c r="AW193" s="348"/>
      <c r="AX193" s="348"/>
      <c r="AY193" s="348"/>
      <c r="AZ193" s="348"/>
      <c r="BA193" s="348"/>
      <c r="BB193" s="348"/>
      <c r="BC193" s="348"/>
      <c r="BD193" s="348"/>
      <c r="BE193" s="348"/>
      <c r="BF193" s="348"/>
      <c r="BG193" s="348"/>
    </row>
    <row r="194" spans="22:59" s="57" customFormat="1" x14ac:dyDescent="0.2">
      <c r="V194" s="348"/>
      <c r="W194" s="348"/>
      <c r="X194" s="348"/>
      <c r="Y194" s="348"/>
      <c r="Z194" s="348"/>
      <c r="AA194" s="348"/>
      <c r="AB194" s="348"/>
      <c r="AC194" s="348"/>
      <c r="AD194" s="348"/>
      <c r="AE194" s="348"/>
      <c r="AF194" s="348"/>
      <c r="AG194" s="348"/>
      <c r="AH194" s="348"/>
      <c r="AI194" s="348"/>
      <c r="AJ194" s="348"/>
      <c r="AK194" s="348"/>
      <c r="AL194" s="348"/>
      <c r="AM194" s="348"/>
      <c r="AN194" s="348"/>
      <c r="AO194" s="348"/>
      <c r="AP194" s="348"/>
      <c r="AQ194" s="348"/>
      <c r="AR194" s="348"/>
      <c r="AS194" s="348"/>
      <c r="AT194" s="348"/>
      <c r="AU194" s="348"/>
      <c r="AV194" s="348"/>
      <c r="AW194" s="348"/>
      <c r="AX194" s="348"/>
      <c r="AY194" s="348"/>
      <c r="AZ194" s="348"/>
      <c r="BA194" s="348"/>
      <c r="BB194" s="348"/>
      <c r="BC194" s="348"/>
      <c r="BD194" s="348"/>
      <c r="BE194" s="348"/>
      <c r="BF194" s="348"/>
      <c r="BG194" s="348"/>
    </row>
    <row r="195" spans="22:59" s="57" customFormat="1" x14ac:dyDescent="0.2">
      <c r="V195" s="348"/>
      <c r="W195" s="348"/>
      <c r="X195" s="348"/>
      <c r="Y195" s="348"/>
      <c r="Z195" s="348"/>
      <c r="AA195" s="348"/>
      <c r="AB195" s="348"/>
      <c r="AC195" s="348"/>
      <c r="AD195" s="348"/>
      <c r="AE195" s="348"/>
      <c r="AF195" s="348"/>
      <c r="AG195" s="348"/>
      <c r="AH195" s="348"/>
      <c r="AI195" s="348"/>
      <c r="AJ195" s="348"/>
      <c r="AK195" s="348"/>
      <c r="AL195" s="348"/>
      <c r="AM195" s="348"/>
      <c r="AN195" s="348"/>
      <c r="AO195" s="348"/>
      <c r="AP195" s="348"/>
      <c r="AQ195" s="348"/>
      <c r="AR195" s="348"/>
      <c r="AS195" s="348"/>
      <c r="AT195" s="348"/>
      <c r="AU195" s="348"/>
      <c r="AV195" s="348"/>
      <c r="AW195" s="348"/>
      <c r="AX195" s="348"/>
      <c r="AY195" s="348"/>
      <c r="AZ195" s="348"/>
      <c r="BA195" s="348"/>
      <c r="BB195" s="348"/>
      <c r="BC195" s="348"/>
      <c r="BD195" s="348"/>
      <c r="BE195" s="348"/>
      <c r="BF195" s="348"/>
      <c r="BG195" s="348"/>
    </row>
    <row r="196" spans="22:59" s="57" customFormat="1" x14ac:dyDescent="0.2">
      <c r="V196" s="348"/>
      <c r="W196" s="348"/>
      <c r="X196" s="348"/>
      <c r="Y196" s="348"/>
      <c r="Z196" s="348"/>
      <c r="AA196" s="348"/>
      <c r="AB196" s="348"/>
      <c r="AC196" s="348"/>
      <c r="AD196" s="348"/>
      <c r="AE196" s="348"/>
      <c r="AF196" s="348"/>
      <c r="AG196" s="348"/>
      <c r="AH196" s="348"/>
      <c r="AI196" s="348"/>
      <c r="AJ196" s="348"/>
      <c r="AK196" s="348"/>
      <c r="AL196" s="348"/>
      <c r="AM196" s="348"/>
      <c r="AN196" s="348"/>
      <c r="AO196" s="348"/>
      <c r="AP196" s="348"/>
      <c r="AQ196" s="348"/>
      <c r="AR196" s="348"/>
      <c r="AS196" s="348"/>
      <c r="AT196" s="348"/>
      <c r="AU196" s="348"/>
      <c r="AV196" s="348"/>
      <c r="AW196" s="348"/>
      <c r="AX196" s="348"/>
      <c r="AY196" s="348"/>
      <c r="AZ196" s="348"/>
      <c r="BA196" s="348"/>
      <c r="BB196" s="348"/>
      <c r="BC196" s="348"/>
      <c r="BD196" s="348"/>
      <c r="BE196" s="348"/>
      <c r="BF196" s="348"/>
      <c r="BG196" s="348"/>
    </row>
    <row r="197" spans="22:59" s="57" customFormat="1" x14ac:dyDescent="0.2">
      <c r="V197" s="348"/>
      <c r="W197" s="348"/>
      <c r="X197" s="348"/>
      <c r="Y197" s="348"/>
      <c r="Z197" s="348"/>
      <c r="AA197" s="348"/>
      <c r="AB197" s="348"/>
      <c r="AC197" s="348"/>
      <c r="AD197" s="348"/>
      <c r="AE197" s="348"/>
      <c r="AF197" s="348"/>
      <c r="AG197" s="348"/>
      <c r="AH197" s="348"/>
      <c r="AI197" s="348"/>
      <c r="AJ197" s="348"/>
      <c r="AK197" s="348"/>
      <c r="AL197" s="348"/>
      <c r="AM197" s="348"/>
      <c r="AN197" s="348"/>
      <c r="AO197" s="348"/>
      <c r="AP197" s="348"/>
      <c r="AQ197" s="348"/>
      <c r="AR197" s="348"/>
      <c r="AS197" s="348"/>
      <c r="AT197" s="348"/>
      <c r="AU197" s="348"/>
      <c r="AV197" s="348"/>
      <c r="AW197" s="348"/>
      <c r="AX197" s="348"/>
      <c r="AY197" s="348"/>
      <c r="AZ197" s="348"/>
      <c r="BA197" s="348"/>
      <c r="BB197" s="348"/>
      <c r="BC197" s="348"/>
      <c r="BD197" s="348"/>
      <c r="BE197" s="348"/>
      <c r="BF197" s="348"/>
      <c r="BG197" s="348"/>
    </row>
    <row r="198" spans="22:59" s="57" customFormat="1" x14ac:dyDescent="0.2">
      <c r="V198" s="348"/>
      <c r="W198" s="348"/>
      <c r="X198" s="348"/>
      <c r="Y198" s="348"/>
      <c r="Z198" s="348"/>
      <c r="AA198" s="348"/>
      <c r="AB198" s="348"/>
      <c r="AC198" s="348"/>
      <c r="AD198" s="348"/>
      <c r="AE198" s="348"/>
      <c r="AF198" s="348"/>
      <c r="AG198" s="348"/>
      <c r="AH198" s="348"/>
      <c r="AI198" s="348"/>
      <c r="AJ198" s="348"/>
      <c r="AK198" s="348"/>
      <c r="AL198" s="348"/>
      <c r="AM198" s="348"/>
      <c r="AN198" s="348"/>
      <c r="AO198" s="348"/>
      <c r="AP198" s="348"/>
      <c r="AQ198" s="348"/>
      <c r="AR198" s="348"/>
      <c r="AS198" s="348"/>
      <c r="AT198" s="348"/>
      <c r="AU198" s="348"/>
      <c r="AV198" s="348"/>
      <c r="AW198" s="348"/>
      <c r="AX198" s="348"/>
      <c r="AY198" s="348"/>
      <c r="AZ198" s="348"/>
      <c r="BA198" s="348"/>
      <c r="BB198" s="348"/>
      <c r="BC198" s="348"/>
      <c r="BD198" s="348"/>
      <c r="BE198" s="348"/>
      <c r="BF198" s="348"/>
      <c r="BG198" s="348"/>
    </row>
    <row r="199" spans="22:59" s="57" customFormat="1" x14ac:dyDescent="0.2">
      <c r="V199" s="348"/>
      <c r="W199" s="348"/>
      <c r="X199" s="348"/>
      <c r="Y199" s="348"/>
      <c r="Z199" s="348"/>
      <c r="AA199" s="348"/>
      <c r="AB199" s="348"/>
      <c r="AC199" s="348"/>
      <c r="AD199" s="348"/>
      <c r="AE199" s="348"/>
      <c r="AF199" s="348"/>
      <c r="AG199" s="348"/>
      <c r="AH199" s="348"/>
      <c r="AI199" s="348"/>
      <c r="AJ199" s="348"/>
      <c r="AK199" s="348"/>
      <c r="AL199" s="348"/>
      <c r="AM199" s="348"/>
      <c r="AN199" s="348"/>
      <c r="AO199" s="348"/>
      <c r="AP199" s="348"/>
      <c r="AQ199" s="348"/>
      <c r="AR199" s="348"/>
      <c r="AS199" s="348"/>
      <c r="AT199" s="348"/>
      <c r="AU199" s="348"/>
      <c r="AV199" s="348"/>
      <c r="AW199" s="348"/>
      <c r="AX199" s="348"/>
      <c r="AY199" s="348"/>
      <c r="AZ199" s="348"/>
      <c r="BA199" s="348"/>
      <c r="BB199" s="348"/>
      <c r="BC199" s="348"/>
      <c r="BD199" s="348"/>
      <c r="BE199" s="348"/>
      <c r="BF199" s="348"/>
      <c r="BG199" s="348"/>
    </row>
    <row r="200" spans="22:59" s="57" customFormat="1" x14ac:dyDescent="0.2">
      <c r="V200" s="348"/>
      <c r="W200" s="348"/>
      <c r="X200" s="348"/>
      <c r="Y200" s="348"/>
      <c r="Z200" s="348"/>
      <c r="AA200" s="348"/>
      <c r="AB200" s="348"/>
      <c r="AC200" s="348"/>
      <c r="AD200" s="348"/>
      <c r="AE200" s="348"/>
      <c r="AF200" s="348"/>
      <c r="AG200" s="348"/>
      <c r="AH200" s="348"/>
      <c r="AI200" s="348"/>
      <c r="AJ200" s="348"/>
      <c r="AK200" s="348"/>
      <c r="AL200" s="348"/>
      <c r="AM200" s="348"/>
      <c r="AN200" s="348"/>
      <c r="AO200" s="348"/>
      <c r="AP200" s="348"/>
      <c r="AQ200" s="348"/>
      <c r="AR200" s="348"/>
      <c r="AS200" s="348"/>
      <c r="AT200" s="348"/>
      <c r="AU200" s="348"/>
      <c r="AV200" s="348"/>
      <c r="AW200" s="348"/>
      <c r="AX200" s="348"/>
      <c r="AY200" s="348"/>
      <c r="AZ200" s="348"/>
      <c r="BA200" s="348"/>
      <c r="BB200" s="348"/>
      <c r="BC200" s="348"/>
      <c r="BD200" s="348"/>
      <c r="BE200" s="348"/>
      <c r="BF200" s="348"/>
      <c r="BG200" s="348"/>
    </row>
    <row r="201" spans="22:59" s="57" customFormat="1" x14ac:dyDescent="0.2">
      <c r="V201" s="348"/>
      <c r="W201" s="348"/>
      <c r="X201" s="348"/>
      <c r="Y201" s="348"/>
      <c r="Z201" s="348"/>
      <c r="AA201" s="348"/>
      <c r="AB201" s="348"/>
      <c r="AC201" s="348"/>
      <c r="AD201" s="348"/>
      <c r="AE201" s="348"/>
      <c r="AF201" s="348"/>
      <c r="AG201" s="348"/>
      <c r="AH201" s="348"/>
      <c r="AI201" s="348"/>
      <c r="AJ201" s="348"/>
      <c r="AK201" s="348"/>
      <c r="AL201" s="348"/>
      <c r="AM201" s="348"/>
      <c r="AN201" s="348"/>
      <c r="AO201" s="348"/>
      <c r="AP201" s="348"/>
      <c r="AQ201" s="348"/>
      <c r="AR201" s="348"/>
      <c r="AS201" s="348"/>
      <c r="AT201" s="348"/>
      <c r="AU201" s="348"/>
      <c r="AV201" s="348"/>
      <c r="AW201" s="348"/>
      <c r="AX201" s="348"/>
      <c r="AY201" s="348"/>
      <c r="AZ201" s="348"/>
      <c r="BA201" s="348"/>
      <c r="BB201" s="348"/>
      <c r="BC201" s="348"/>
      <c r="BD201" s="348"/>
      <c r="BE201" s="348"/>
      <c r="BF201" s="348"/>
      <c r="BG201" s="348"/>
    </row>
    <row r="202" spans="22:59" s="57" customFormat="1" x14ac:dyDescent="0.2">
      <c r="V202" s="348"/>
      <c r="W202" s="348"/>
      <c r="X202" s="348"/>
      <c r="Y202" s="348"/>
      <c r="Z202" s="348"/>
      <c r="AA202" s="348"/>
      <c r="AB202" s="348"/>
      <c r="AC202" s="348"/>
      <c r="AD202" s="348"/>
      <c r="AE202" s="348"/>
      <c r="AF202" s="348"/>
      <c r="AG202" s="348"/>
      <c r="AH202" s="348"/>
      <c r="AI202" s="348"/>
      <c r="AJ202" s="348"/>
      <c r="AK202" s="348"/>
      <c r="AL202" s="348"/>
      <c r="AM202" s="348"/>
      <c r="AN202" s="348"/>
      <c r="AO202" s="348"/>
      <c r="AP202" s="348"/>
      <c r="AQ202" s="348"/>
      <c r="AR202" s="348"/>
      <c r="AS202" s="348"/>
      <c r="AT202" s="348"/>
      <c r="AU202" s="348"/>
      <c r="AV202" s="348"/>
      <c r="AW202" s="348"/>
      <c r="AX202" s="348"/>
      <c r="AY202" s="348"/>
      <c r="AZ202" s="348"/>
      <c r="BA202" s="348"/>
      <c r="BB202" s="348"/>
      <c r="BC202" s="348"/>
      <c r="BD202" s="348"/>
      <c r="BE202" s="348"/>
      <c r="BF202" s="348"/>
      <c r="BG202" s="348"/>
    </row>
    <row r="203" spans="22:59" s="57" customFormat="1" x14ac:dyDescent="0.2">
      <c r="V203" s="348"/>
      <c r="W203" s="348"/>
      <c r="X203" s="348"/>
      <c r="Y203" s="348"/>
      <c r="Z203" s="348"/>
      <c r="AA203" s="348"/>
      <c r="AB203" s="348"/>
      <c r="AC203" s="348"/>
      <c r="AD203" s="348"/>
      <c r="AE203" s="348"/>
      <c r="AF203" s="348"/>
      <c r="AG203" s="348"/>
      <c r="AH203" s="348"/>
      <c r="AI203" s="348"/>
      <c r="AJ203" s="348"/>
      <c r="AK203" s="348"/>
      <c r="AL203" s="348"/>
      <c r="AM203" s="348"/>
      <c r="AN203" s="348"/>
      <c r="AO203" s="348"/>
      <c r="AP203" s="348"/>
      <c r="AQ203" s="348"/>
      <c r="AR203" s="348"/>
      <c r="AS203" s="348"/>
      <c r="AT203" s="348"/>
      <c r="AU203" s="348"/>
      <c r="AV203" s="348"/>
      <c r="AW203" s="348"/>
      <c r="AX203" s="348"/>
      <c r="AY203" s="348"/>
      <c r="AZ203" s="348"/>
      <c r="BA203" s="348"/>
      <c r="BB203" s="348"/>
      <c r="BC203" s="348"/>
      <c r="BD203" s="348"/>
      <c r="BE203" s="348"/>
      <c r="BF203" s="348"/>
      <c r="BG203" s="348"/>
    </row>
    <row r="204" spans="22:59" s="57" customFormat="1" x14ac:dyDescent="0.2">
      <c r="V204" s="348"/>
      <c r="W204" s="348"/>
      <c r="X204" s="348"/>
      <c r="Y204" s="348"/>
      <c r="Z204" s="348"/>
      <c r="AA204" s="348"/>
      <c r="AB204" s="348"/>
      <c r="AC204" s="348"/>
      <c r="AD204" s="348"/>
      <c r="AE204" s="348"/>
      <c r="AF204" s="348"/>
      <c r="AG204" s="348"/>
      <c r="AH204" s="348"/>
      <c r="AI204" s="348"/>
      <c r="AJ204" s="348"/>
      <c r="AK204" s="348"/>
      <c r="AL204" s="348"/>
      <c r="AM204" s="348"/>
      <c r="AN204" s="348"/>
      <c r="AO204" s="348"/>
      <c r="AP204" s="348"/>
      <c r="AQ204" s="348"/>
      <c r="AR204" s="348"/>
      <c r="AS204" s="348"/>
      <c r="AT204" s="348"/>
      <c r="AU204" s="348"/>
      <c r="AV204" s="348"/>
      <c r="AW204" s="348"/>
      <c r="AX204" s="348"/>
      <c r="AY204" s="348"/>
      <c r="AZ204" s="348"/>
      <c r="BA204" s="348"/>
      <c r="BB204" s="348"/>
      <c r="BC204" s="348"/>
      <c r="BD204" s="348"/>
      <c r="BE204" s="348"/>
      <c r="BF204" s="348"/>
      <c r="BG204" s="348"/>
    </row>
    <row r="205" spans="22:59" s="57" customFormat="1" x14ac:dyDescent="0.2">
      <c r="V205" s="348"/>
      <c r="W205" s="348"/>
      <c r="X205" s="348"/>
      <c r="Y205" s="348"/>
      <c r="Z205" s="348"/>
      <c r="AA205" s="348"/>
      <c r="AB205" s="348"/>
      <c r="AC205" s="348"/>
      <c r="AD205" s="348"/>
      <c r="AE205" s="348"/>
      <c r="AF205" s="348"/>
      <c r="AG205" s="348"/>
      <c r="AH205" s="348"/>
      <c r="AI205" s="348"/>
      <c r="AJ205" s="348"/>
      <c r="AK205" s="348"/>
      <c r="AL205" s="348"/>
      <c r="AM205" s="348"/>
      <c r="AN205" s="348"/>
      <c r="AO205" s="348"/>
      <c r="AP205" s="348"/>
      <c r="AQ205" s="348"/>
      <c r="AR205" s="348"/>
      <c r="AS205" s="348"/>
      <c r="AT205" s="348"/>
      <c r="AU205" s="348"/>
      <c r="AV205" s="348"/>
      <c r="AW205" s="348"/>
      <c r="AX205" s="348"/>
      <c r="AY205" s="348"/>
      <c r="AZ205" s="348"/>
      <c r="BA205" s="348"/>
      <c r="BB205" s="348"/>
      <c r="BC205" s="348"/>
      <c r="BD205" s="348"/>
      <c r="BE205" s="348"/>
      <c r="BF205" s="348"/>
      <c r="BG205" s="348"/>
    </row>
    <row r="206" spans="22:59" s="57" customFormat="1" x14ac:dyDescent="0.2">
      <c r="V206" s="348"/>
      <c r="W206" s="348"/>
      <c r="X206" s="348"/>
      <c r="Y206" s="348"/>
      <c r="Z206" s="348"/>
      <c r="AA206" s="348"/>
      <c r="AB206" s="348"/>
      <c r="AC206" s="348"/>
      <c r="AD206" s="348"/>
      <c r="AE206" s="348"/>
      <c r="AF206" s="348"/>
      <c r="AG206" s="348"/>
      <c r="AH206" s="348"/>
      <c r="AI206" s="348"/>
      <c r="AJ206" s="348"/>
      <c r="AK206" s="348"/>
      <c r="AL206" s="348"/>
      <c r="AM206" s="348"/>
      <c r="AN206" s="348"/>
      <c r="AO206" s="348"/>
      <c r="AP206" s="348"/>
      <c r="AQ206" s="348"/>
      <c r="AR206" s="348"/>
      <c r="AS206" s="348"/>
      <c r="AT206" s="348"/>
      <c r="AU206" s="348"/>
      <c r="AV206" s="348"/>
      <c r="AW206" s="348"/>
      <c r="AX206" s="348"/>
      <c r="AY206" s="348"/>
      <c r="AZ206" s="348"/>
      <c r="BA206" s="348"/>
      <c r="BB206" s="348"/>
      <c r="BC206" s="348"/>
      <c r="BD206" s="348"/>
      <c r="BE206" s="348"/>
      <c r="BF206" s="348"/>
      <c r="BG206" s="348"/>
    </row>
    <row r="207" spans="22:59" s="57" customFormat="1" x14ac:dyDescent="0.2">
      <c r="V207" s="348"/>
      <c r="W207" s="348"/>
      <c r="X207" s="348"/>
      <c r="Y207" s="348"/>
      <c r="Z207" s="348"/>
      <c r="AA207" s="348"/>
      <c r="AB207" s="348"/>
      <c r="AC207" s="348"/>
      <c r="AD207" s="348"/>
      <c r="AE207" s="348"/>
      <c r="AF207" s="348"/>
      <c r="AG207" s="348"/>
      <c r="AH207" s="348"/>
      <c r="AI207" s="348"/>
      <c r="AJ207" s="348"/>
      <c r="AK207" s="348"/>
      <c r="AL207" s="348"/>
      <c r="AM207" s="348"/>
      <c r="AN207" s="348"/>
      <c r="AO207" s="348"/>
      <c r="AP207" s="348"/>
      <c r="AQ207" s="348"/>
      <c r="AR207" s="348"/>
      <c r="AS207" s="348"/>
      <c r="AT207" s="348"/>
      <c r="AU207" s="348"/>
      <c r="AV207" s="348"/>
      <c r="AW207" s="348"/>
      <c r="AX207" s="348"/>
      <c r="AY207" s="348"/>
      <c r="AZ207" s="348"/>
      <c r="BA207" s="348"/>
      <c r="BB207" s="348"/>
      <c r="BC207" s="348"/>
      <c r="BD207" s="348"/>
      <c r="BE207" s="348"/>
      <c r="BF207" s="348"/>
      <c r="BG207" s="348"/>
    </row>
    <row r="208" spans="22:59" s="57" customFormat="1" x14ac:dyDescent="0.2">
      <c r="V208" s="348"/>
      <c r="W208" s="348"/>
      <c r="X208" s="348"/>
      <c r="Y208" s="348"/>
      <c r="Z208" s="348"/>
      <c r="AA208" s="348"/>
      <c r="AB208" s="348"/>
      <c r="AC208" s="348"/>
      <c r="AD208" s="348"/>
      <c r="AE208" s="348"/>
      <c r="AF208" s="348"/>
      <c r="AG208" s="348"/>
      <c r="AH208" s="348"/>
      <c r="AI208" s="348"/>
      <c r="AJ208" s="348"/>
      <c r="AK208" s="348"/>
      <c r="AL208" s="348"/>
      <c r="AM208" s="348"/>
      <c r="AN208" s="348"/>
      <c r="AO208" s="348"/>
      <c r="AP208" s="348"/>
      <c r="AQ208" s="348"/>
      <c r="AR208" s="348"/>
      <c r="AS208" s="348"/>
      <c r="AT208" s="348"/>
      <c r="AU208" s="348"/>
      <c r="AV208" s="348"/>
      <c r="AW208" s="348"/>
      <c r="AX208" s="348"/>
      <c r="AY208" s="348"/>
      <c r="AZ208" s="348"/>
      <c r="BA208" s="348"/>
      <c r="BB208" s="348"/>
      <c r="BC208" s="348"/>
      <c r="BD208" s="348"/>
      <c r="BE208" s="348"/>
      <c r="BF208" s="348"/>
      <c r="BG208" s="348"/>
    </row>
    <row r="209" spans="22:59" s="57" customFormat="1" x14ac:dyDescent="0.2">
      <c r="V209" s="348"/>
      <c r="W209" s="348"/>
      <c r="X209" s="348"/>
      <c r="Y209" s="348"/>
      <c r="Z209" s="348"/>
      <c r="AA209" s="348"/>
      <c r="AB209" s="348"/>
      <c r="AC209" s="348"/>
      <c r="AD209" s="348"/>
      <c r="AE209" s="348"/>
      <c r="AF209" s="348"/>
      <c r="AG209" s="348"/>
      <c r="AH209" s="348"/>
      <c r="AI209" s="348"/>
      <c r="AJ209" s="348"/>
      <c r="AK209" s="348"/>
      <c r="AL209" s="348"/>
      <c r="AM209" s="348"/>
      <c r="AN209" s="348"/>
      <c r="AO209" s="348"/>
      <c r="AP209" s="348"/>
      <c r="AQ209" s="348"/>
      <c r="AR209" s="348"/>
      <c r="AS209" s="348"/>
      <c r="AT209" s="348"/>
      <c r="AU209" s="348"/>
      <c r="AV209" s="348"/>
      <c r="AW209" s="348"/>
      <c r="AX209" s="348"/>
      <c r="AY209" s="348"/>
      <c r="AZ209" s="348"/>
      <c r="BA209" s="348"/>
      <c r="BB209" s="348"/>
      <c r="BC209" s="348"/>
      <c r="BD209" s="348"/>
      <c r="BE209" s="348"/>
      <c r="BF209" s="348"/>
      <c r="BG209" s="348"/>
    </row>
    <row r="210" spans="22:59" s="57" customFormat="1" x14ac:dyDescent="0.2">
      <c r="V210" s="348"/>
      <c r="W210" s="348"/>
      <c r="X210" s="348"/>
      <c r="Y210" s="348"/>
      <c r="Z210" s="348"/>
      <c r="AA210" s="348"/>
      <c r="AB210" s="348"/>
      <c r="AC210" s="348"/>
      <c r="AD210" s="348"/>
      <c r="AE210" s="348"/>
      <c r="AF210" s="348"/>
      <c r="AG210" s="348"/>
      <c r="AH210" s="348"/>
      <c r="AI210" s="348"/>
      <c r="AJ210" s="348"/>
      <c r="AK210" s="348"/>
      <c r="AL210" s="348"/>
      <c r="AM210" s="348"/>
      <c r="AN210" s="348"/>
      <c r="AO210" s="348"/>
      <c r="AP210" s="348"/>
      <c r="AQ210" s="348"/>
      <c r="AR210" s="348"/>
      <c r="AS210" s="348"/>
      <c r="AT210" s="348"/>
      <c r="AU210" s="348"/>
      <c r="AV210" s="348"/>
      <c r="AW210" s="348"/>
      <c r="AX210" s="348"/>
      <c r="AY210" s="348"/>
      <c r="AZ210" s="348"/>
      <c r="BA210" s="348"/>
      <c r="BB210" s="348"/>
      <c r="BC210" s="348"/>
      <c r="BD210" s="348"/>
      <c r="BE210" s="348"/>
      <c r="BF210" s="348"/>
      <c r="BG210" s="348"/>
    </row>
    <row r="211" spans="22:59" s="57" customFormat="1" x14ac:dyDescent="0.2">
      <c r="V211" s="348"/>
      <c r="W211" s="348"/>
      <c r="X211" s="348"/>
      <c r="Y211" s="348"/>
      <c r="Z211" s="348"/>
      <c r="AA211" s="348"/>
      <c r="AB211" s="348"/>
      <c r="AC211" s="348"/>
      <c r="AD211" s="348"/>
      <c r="AE211" s="348"/>
      <c r="AF211" s="348"/>
      <c r="AG211" s="348"/>
      <c r="AH211" s="348"/>
      <c r="AI211" s="348"/>
      <c r="AJ211" s="348"/>
      <c r="AK211" s="348"/>
      <c r="AL211" s="348"/>
      <c r="AM211" s="348"/>
      <c r="AN211" s="348"/>
      <c r="AO211" s="348"/>
      <c r="AP211" s="348"/>
      <c r="AQ211" s="348"/>
      <c r="AR211" s="348"/>
      <c r="AS211" s="348"/>
      <c r="AT211" s="348"/>
      <c r="AU211" s="348"/>
      <c r="AV211" s="348"/>
      <c r="AW211" s="348"/>
      <c r="AX211" s="348"/>
      <c r="AY211" s="348"/>
      <c r="AZ211" s="348"/>
      <c r="BA211" s="348"/>
      <c r="BB211" s="348"/>
      <c r="BC211" s="348"/>
      <c r="BD211" s="348"/>
      <c r="BE211" s="348"/>
      <c r="BF211" s="348"/>
      <c r="BG211" s="348"/>
    </row>
    <row r="212" spans="22:59" s="57" customFormat="1" x14ac:dyDescent="0.2">
      <c r="V212" s="348"/>
      <c r="W212" s="348"/>
      <c r="X212" s="348"/>
      <c r="Y212" s="348"/>
      <c r="Z212" s="348"/>
      <c r="AA212" s="348"/>
      <c r="AB212" s="348"/>
      <c r="AC212" s="348"/>
      <c r="AD212" s="348"/>
      <c r="AE212" s="348"/>
      <c r="AF212" s="348"/>
      <c r="AG212" s="348"/>
      <c r="AH212" s="348"/>
      <c r="AI212" s="348"/>
      <c r="AJ212" s="348"/>
      <c r="AK212" s="348"/>
      <c r="AL212" s="348"/>
      <c r="AM212" s="348"/>
      <c r="AN212" s="348"/>
      <c r="AO212" s="348"/>
      <c r="AP212" s="348"/>
      <c r="AQ212" s="348"/>
      <c r="AR212" s="348"/>
      <c r="AS212" s="348"/>
      <c r="AT212" s="348"/>
      <c r="AU212" s="348"/>
      <c r="AV212" s="348"/>
      <c r="AW212" s="348"/>
      <c r="AX212" s="348"/>
      <c r="AY212" s="348"/>
      <c r="AZ212" s="348"/>
      <c r="BA212" s="348"/>
      <c r="BB212" s="348"/>
      <c r="BC212" s="348"/>
      <c r="BD212" s="348"/>
      <c r="BE212" s="348"/>
      <c r="BF212" s="348"/>
      <c r="BG212" s="348"/>
    </row>
    <row r="213" spans="22:59" s="57" customFormat="1" x14ac:dyDescent="0.2">
      <c r="V213" s="348"/>
      <c r="W213" s="348"/>
      <c r="X213" s="348"/>
      <c r="Y213" s="348"/>
      <c r="Z213" s="348"/>
      <c r="AA213" s="348"/>
      <c r="AB213" s="348"/>
      <c r="AC213" s="348"/>
      <c r="AD213" s="348"/>
      <c r="AE213" s="348"/>
      <c r="AF213" s="348"/>
      <c r="AG213" s="348"/>
      <c r="AH213" s="348"/>
      <c r="AI213" s="348"/>
      <c r="AJ213" s="348"/>
      <c r="AK213" s="348"/>
      <c r="AL213" s="348"/>
      <c r="AM213" s="348"/>
      <c r="AN213" s="348"/>
      <c r="AO213" s="348"/>
      <c r="AP213" s="348"/>
      <c r="AQ213" s="348"/>
      <c r="AR213" s="348"/>
      <c r="AS213" s="348"/>
      <c r="AT213" s="348"/>
      <c r="AU213" s="348"/>
      <c r="AV213" s="348"/>
      <c r="AW213" s="348"/>
      <c r="AX213" s="348"/>
      <c r="AY213" s="348"/>
      <c r="AZ213" s="348"/>
      <c r="BA213" s="348"/>
      <c r="BB213" s="348"/>
      <c r="BC213" s="348"/>
      <c r="BD213" s="348"/>
      <c r="BE213" s="348"/>
      <c r="BF213" s="348"/>
      <c r="BG213" s="348"/>
    </row>
    <row r="214" spans="22:59" s="57" customFormat="1" x14ac:dyDescent="0.2">
      <c r="V214" s="348"/>
      <c r="W214" s="348"/>
      <c r="X214" s="348"/>
      <c r="Y214" s="348"/>
      <c r="Z214" s="348"/>
      <c r="AA214" s="348"/>
      <c r="AB214" s="348"/>
      <c r="AC214" s="348"/>
      <c r="AD214" s="348"/>
      <c r="AE214" s="348"/>
      <c r="AF214" s="348"/>
      <c r="AG214" s="348"/>
      <c r="AH214" s="348"/>
      <c r="AI214" s="348"/>
      <c r="AJ214" s="348"/>
      <c r="AK214" s="348"/>
      <c r="AL214" s="348"/>
      <c r="AM214" s="348"/>
      <c r="AN214" s="348"/>
      <c r="AO214" s="348"/>
      <c r="AP214" s="348"/>
      <c r="AQ214" s="348"/>
      <c r="AR214" s="348"/>
      <c r="AS214" s="348"/>
      <c r="AT214" s="348"/>
      <c r="AU214" s="348"/>
      <c r="AV214" s="348"/>
      <c r="AW214" s="348"/>
      <c r="AX214" s="348"/>
      <c r="AY214" s="348"/>
      <c r="AZ214" s="348"/>
      <c r="BA214" s="348"/>
      <c r="BB214" s="348"/>
      <c r="BC214" s="348"/>
      <c r="BD214" s="348"/>
      <c r="BE214" s="348"/>
      <c r="BF214" s="348"/>
      <c r="BG214" s="348"/>
    </row>
    <row r="215" spans="22:59" s="57" customFormat="1" x14ac:dyDescent="0.2">
      <c r="V215" s="348"/>
      <c r="W215" s="348"/>
      <c r="X215" s="348"/>
      <c r="Y215" s="348"/>
      <c r="Z215" s="348"/>
      <c r="AA215" s="348"/>
      <c r="AB215" s="348"/>
      <c r="AC215" s="348"/>
      <c r="AD215" s="348"/>
      <c r="AE215" s="348"/>
      <c r="AF215" s="348"/>
      <c r="AG215" s="348"/>
      <c r="AH215" s="348"/>
      <c r="AI215" s="348"/>
      <c r="AJ215" s="348"/>
      <c r="AK215" s="348"/>
      <c r="AL215" s="348"/>
      <c r="AM215" s="348"/>
      <c r="AN215" s="348"/>
      <c r="AO215" s="348"/>
      <c r="AP215" s="348"/>
      <c r="AQ215" s="348"/>
      <c r="AR215" s="348"/>
      <c r="AS215" s="348"/>
      <c r="AT215" s="348"/>
      <c r="AU215" s="348"/>
      <c r="AV215" s="348"/>
      <c r="AW215" s="348"/>
      <c r="AX215" s="348"/>
      <c r="AY215" s="348"/>
      <c r="AZ215" s="348"/>
      <c r="BA215" s="348"/>
      <c r="BB215" s="348"/>
      <c r="BC215" s="348"/>
      <c r="BD215" s="348"/>
      <c r="BE215" s="348"/>
      <c r="BF215" s="348"/>
      <c r="BG215" s="348"/>
    </row>
    <row r="216" spans="22:59" s="57" customFormat="1" x14ac:dyDescent="0.2">
      <c r="V216" s="348"/>
      <c r="W216" s="348"/>
      <c r="X216" s="348"/>
      <c r="Y216" s="348"/>
      <c r="Z216" s="348"/>
      <c r="AA216" s="348"/>
      <c r="AB216" s="348"/>
      <c r="AC216" s="348"/>
      <c r="AD216" s="348"/>
      <c r="AE216" s="348"/>
      <c r="AF216" s="348"/>
      <c r="AG216" s="348"/>
      <c r="AH216" s="348"/>
      <c r="AI216" s="348"/>
      <c r="AJ216" s="348"/>
      <c r="AK216" s="348"/>
      <c r="AL216" s="348"/>
      <c r="AM216" s="348"/>
      <c r="AN216" s="348"/>
      <c r="AO216" s="348"/>
      <c r="AP216" s="348"/>
      <c r="AQ216" s="348"/>
      <c r="AR216" s="348"/>
      <c r="AS216" s="348"/>
      <c r="AT216" s="348"/>
      <c r="AU216" s="348"/>
      <c r="AV216" s="348"/>
      <c r="AW216" s="348"/>
      <c r="AX216" s="348"/>
      <c r="AY216" s="348"/>
      <c r="AZ216" s="348"/>
      <c r="BA216" s="348"/>
      <c r="BB216" s="348"/>
      <c r="BC216" s="348"/>
      <c r="BD216" s="348"/>
      <c r="BE216" s="348"/>
      <c r="BF216" s="348"/>
      <c r="BG216" s="348"/>
    </row>
    <row r="217" spans="22:59" s="57" customFormat="1" x14ac:dyDescent="0.2">
      <c r="V217" s="348"/>
      <c r="W217" s="348"/>
      <c r="X217" s="348"/>
      <c r="Y217" s="348"/>
      <c r="Z217" s="348"/>
      <c r="AA217" s="348"/>
      <c r="AB217" s="348"/>
      <c r="AC217" s="348"/>
      <c r="AD217" s="348"/>
      <c r="AE217" s="348"/>
      <c r="AF217" s="348"/>
      <c r="AG217" s="348"/>
      <c r="AH217" s="348"/>
      <c r="AI217" s="348"/>
      <c r="AJ217" s="348"/>
      <c r="AK217" s="348"/>
      <c r="AL217" s="348"/>
      <c r="AM217" s="348"/>
      <c r="AN217" s="348"/>
      <c r="AO217" s="348"/>
      <c r="AP217" s="348"/>
      <c r="AQ217" s="348"/>
      <c r="AR217" s="348"/>
      <c r="AS217" s="348"/>
      <c r="AT217" s="348"/>
      <c r="AU217" s="348"/>
      <c r="AV217" s="348"/>
      <c r="AW217" s="348"/>
      <c r="AX217" s="348"/>
      <c r="AY217" s="348"/>
      <c r="AZ217" s="348"/>
      <c r="BA217" s="348"/>
      <c r="BB217" s="348"/>
      <c r="BC217" s="348"/>
      <c r="BD217" s="348"/>
      <c r="BE217" s="348"/>
      <c r="BF217" s="348"/>
      <c r="BG217" s="348"/>
    </row>
    <row r="218" spans="22:59" s="57" customFormat="1" x14ac:dyDescent="0.2">
      <c r="V218" s="348"/>
      <c r="W218" s="348"/>
      <c r="X218" s="348"/>
      <c r="Y218" s="348"/>
      <c r="Z218" s="348"/>
      <c r="AA218" s="348"/>
      <c r="AB218" s="348"/>
      <c r="AC218" s="348"/>
      <c r="AD218" s="348"/>
      <c r="AE218" s="348"/>
      <c r="AF218" s="348"/>
      <c r="AG218" s="348"/>
      <c r="AH218" s="348"/>
      <c r="AI218" s="348"/>
      <c r="AJ218" s="348"/>
      <c r="AK218" s="348"/>
      <c r="AL218" s="348"/>
      <c r="AM218" s="348"/>
      <c r="AN218" s="348"/>
      <c r="AO218" s="348"/>
      <c r="AP218" s="348"/>
      <c r="AQ218" s="348"/>
      <c r="AR218" s="348"/>
      <c r="AS218" s="348"/>
      <c r="AT218" s="348"/>
      <c r="AU218" s="348"/>
      <c r="AV218" s="348"/>
      <c r="AW218" s="348"/>
      <c r="AX218" s="348"/>
      <c r="AY218" s="348"/>
      <c r="AZ218" s="348"/>
      <c r="BA218" s="348"/>
      <c r="BB218" s="348"/>
      <c r="BC218" s="348"/>
      <c r="BD218" s="348"/>
      <c r="BE218" s="348"/>
      <c r="BF218" s="348"/>
      <c r="BG218" s="348"/>
    </row>
    <row r="219" spans="22:59" s="57" customFormat="1" x14ac:dyDescent="0.2">
      <c r="V219" s="348"/>
      <c r="W219" s="348"/>
      <c r="X219" s="348"/>
      <c r="Y219" s="348"/>
      <c r="Z219" s="348"/>
      <c r="AA219" s="348"/>
      <c r="AB219" s="348"/>
      <c r="AC219" s="348"/>
      <c r="AD219" s="348"/>
      <c r="AE219" s="348"/>
      <c r="AF219" s="348"/>
      <c r="AG219" s="348"/>
      <c r="AH219" s="348"/>
      <c r="AI219" s="348"/>
      <c r="AJ219" s="348"/>
      <c r="AK219" s="348"/>
      <c r="AL219" s="348"/>
      <c r="AM219" s="348"/>
      <c r="AN219" s="348"/>
      <c r="AO219" s="348"/>
      <c r="AP219" s="348"/>
      <c r="AQ219" s="348"/>
      <c r="AR219" s="348"/>
      <c r="AS219" s="348"/>
      <c r="AT219" s="348"/>
      <c r="AU219" s="348"/>
      <c r="AV219" s="348"/>
      <c r="AW219" s="348"/>
      <c r="AX219" s="348"/>
      <c r="AY219" s="348"/>
      <c r="AZ219" s="348"/>
      <c r="BA219" s="348"/>
      <c r="BB219" s="348"/>
      <c r="BC219" s="348"/>
      <c r="BD219" s="348"/>
      <c r="BE219" s="348"/>
      <c r="BF219" s="348"/>
      <c r="BG219" s="348"/>
    </row>
    <row r="220" spans="22:59" s="57" customFormat="1" x14ac:dyDescent="0.2">
      <c r="V220" s="348"/>
      <c r="W220" s="348"/>
      <c r="X220" s="348"/>
      <c r="Y220" s="348"/>
      <c r="Z220" s="348"/>
      <c r="AA220" s="348"/>
      <c r="AB220" s="348"/>
      <c r="AC220" s="348"/>
      <c r="AD220" s="348"/>
      <c r="AE220" s="348"/>
      <c r="AF220" s="348"/>
      <c r="AG220" s="348"/>
      <c r="AH220" s="348"/>
      <c r="AI220" s="348"/>
      <c r="AJ220" s="348"/>
      <c r="AK220" s="348"/>
      <c r="AL220" s="348"/>
      <c r="AM220" s="348"/>
      <c r="AN220" s="348"/>
      <c r="AO220" s="348"/>
      <c r="AP220" s="348"/>
      <c r="AQ220" s="348"/>
      <c r="AR220" s="348"/>
      <c r="AS220" s="348"/>
      <c r="AT220" s="348"/>
      <c r="AU220" s="348"/>
      <c r="AV220" s="348"/>
      <c r="AW220" s="348"/>
      <c r="AX220" s="348"/>
      <c r="AY220" s="348"/>
      <c r="AZ220" s="348"/>
      <c r="BA220" s="348"/>
      <c r="BB220" s="348"/>
      <c r="BC220" s="348"/>
      <c r="BD220" s="348"/>
      <c r="BE220" s="348"/>
      <c r="BF220" s="348"/>
      <c r="BG220" s="348"/>
    </row>
    <row r="221" spans="22:59" s="57" customFormat="1" x14ac:dyDescent="0.2">
      <c r="V221" s="348"/>
      <c r="W221" s="348"/>
      <c r="X221" s="348"/>
      <c r="Y221" s="348"/>
      <c r="Z221" s="348"/>
      <c r="AA221" s="348"/>
      <c r="AB221" s="348"/>
      <c r="AC221" s="348"/>
      <c r="AD221" s="348"/>
      <c r="AE221" s="348"/>
      <c r="AF221" s="348"/>
      <c r="AG221" s="348"/>
      <c r="AH221" s="348"/>
      <c r="AI221" s="348"/>
      <c r="AJ221" s="348"/>
      <c r="AK221" s="348"/>
      <c r="AL221" s="348"/>
      <c r="AM221" s="348"/>
      <c r="AN221" s="348"/>
      <c r="AO221" s="348"/>
      <c r="AP221" s="348"/>
      <c r="AQ221" s="348"/>
      <c r="AR221" s="348"/>
      <c r="AS221" s="348"/>
      <c r="AT221" s="348"/>
      <c r="AU221" s="348"/>
      <c r="AV221" s="348"/>
      <c r="AW221" s="348"/>
      <c r="AX221" s="348"/>
      <c r="AY221" s="348"/>
      <c r="AZ221" s="348"/>
      <c r="BA221" s="348"/>
      <c r="BB221" s="348"/>
      <c r="BC221" s="348"/>
      <c r="BD221" s="348"/>
      <c r="BE221" s="348"/>
      <c r="BF221" s="348"/>
      <c r="BG221" s="348"/>
    </row>
    <row r="222" spans="22:59" s="57" customFormat="1" x14ac:dyDescent="0.2">
      <c r="V222" s="348"/>
      <c r="W222" s="348"/>
      <c r="X222" s="348"/>
      <c r="Y222" s="348"/>
      <c r="Z222" s="348"/>
      <c r="AA222" s="348"/>
      <c r="AB222" s="348"/>
      <c r="AC222" s="348"/>
      <c r="AD222" s="348"/>
      <c r="AE222" s="348"/>
      <c r="AF222" s="348"/>
      <c r="AG222" s="348"/>
      <c r="AH222" s="348"/>
      <c r="AI222" s="348"/>
      <c r="AJ222" s="348"/>
      <c r="AK222" s="348"/>
      <c r="AL222" s="348"/>
      <c r="AM222" s="348"/>
      <c r="AN222" s="348"/>
      <c r="AO222" s="348"/>
      <c r="AP222" s="348"/>
      <c r="AQ222" s="348"/>
      <c r="AR222" s="348"/>
      <c r="AS222" s="348"/>
      <c r="AT222" s="348"/>
      <c r="AU222" s="348"/>
      <c r="AV222" s="348"/>
      <c r="AW222" s="348"/>
      <c r="AX222" s="348"/>
      <c r="AY222" s="348"/>
      <c r="AZ222" s="348"/>
      <c r="BA222" s="348"/>
      <c r="BB222" s="348"/>
      <c r="BC222" s="348"/>
      <c r="BD222" s="348"/>
      <c r="BE222" s="348"/>
      <c r="BF222" s="348"/>
      <c r="BG222" s="348"/>
    </row>
    <row r="223" spans="22:59" s="57" customFormat="1" x14ac:dyDescent="0.2">
      <c r="V223" s="348"/>
      <c r="W223" s="348"/>
      <c r="X223" s="348"/>
      <c r="Y223" s="348"/>
      <c r="Z223" s="348"/>
      <c r="AA223" s="348"/>
      <c r="AB223" s="348"/>
      <c r="AC223" s="348"/>
      <c r="AD223" s="348"/>
      <c r="AE223" s="348"/>
      <c r="AF223" s="348"/>
      <c r="AG223" s="348"/>
      <c r="AH223" s="348"/>
      <c r="AI223" s="348"/>
      <c r="AJ223" s="348"/>
      <c r="AK223" s="348"/>
      <c r="AL223" s="348"/>
      <c r="AM223" s="348"/>
      <c r="AN223" s="348"/>
      <c r="AO223" s="348"/>
      <c r="AP223" s="348"/>
      <c r="AQ223" s="348"/>
      <c r="AR223" s="348"/>
      <c r="AS223" s="348"/>
      <c r="AT223" s="348"/>
      <c r="AU223" s="348"/>
      <c r="AV223" s="348"/>
      <c r="AW223" s="348"/>
      <c r="AX223" s="348"/>
      <c r="AY223" s="348"/>
      <c r="AZ223" s="348"/>
      <c r="BA223" s="348"/>
      <c r="BB223" s="348"/>
      <c r="BC223" s="348"/>
      <c r="BD223" s="348"/>
      <c r="BE223" s="348"/>
      <c r="BF223" s="348"/>
      <c r="BG223" s="348"/>
    </row>
    <row r="224" spans="22:59" s="57" customFormat="1" x14ac:dyDescent="0.2">
      <c r="V224" s="348"/>
      <c r="W224" s="348"/>
      <c r="X224" s="348"/>
      <c r="Y224" s="348"/>
      <c r="Z224" s="348"/>
      <c r="AA224" s="348"/>
      <c r="AB224" s="348"/>
      <c r="AC224" s="348"/>
      <c r="AD224" s="348"/>
      <c r="AE224" s="348"/>
      <c r="AF224" s="348"/>
      <c r="AG224" s="348"/>
      <c r="AH224" s="348"/>
      <c r="AI224" s="348"/>
      <c r="AJ224" s="348"/>
      <c r="AK224" s="348"/>
      <c r="AL224" s="348"/>
      <c r="AM224" s="348"/>
      <c r="AN224" s="348"/>
      <c r="AO224" s="348"/>
      <c r="AP224" s="348"/>
      <c r="AQ224" s="348"/>
      <c r="AR224" s="348"/>
      <c r="AS224" s="348"/>
      <c r="AT224" s="348"/>
      <c r="AU224" s="348"/>
      <c r="AV224" s="348"/>
      <c r="AW224" s="348"/>
      <c r="AX224" s="348"/>
      <c r="AY224" s="348"/>
      <c r="AZ224" s="348"/>
      <c r="BA224" s="348"/>
      <c r="BB224" s="348"/>
      <c r="BC224" s="348"/>
      <c r="BD224" s="348"/>
      <c r="BE224" s="348"/>
      <c r="BF224" s="348"/>
      <c r="BG224" s="348"/>
    </row>
    <row r="225" spans="22:59" s="57" customFormat="1" x14ac:dyDescent="0.2">
      <c r="V225" s="348"/>
      <c r="W225" s="348"/>
      <c r="X225" s="348"/>
      <c r="Y225" s="348"/>
      <c r="Z225" s="348"/>
      <c r="AA225" s="348"/>
      <c r="AB225" s="348"/>
      <c r="AC225" s="348"/>
      <c r="AD225" s="348"/>
      <c r="AE225" s="348"/>
      <c r="AF225" s="348"/>
      <c r="AG225" s="348"/>
      <c r="AH225" s="348"/>
      <c r="AI225" s="348"/>
      <c r="AJ225" s="348"/>
      <c r="AK225" s="348"/>
      <c r="AL225" s="348"/>
      <c r="AM225" s="348"/>
      <c r="AN225" s="348"/>
      <c r="AO225" s="348"/>
      <c r="AP225" s="348"/>
      <c r="AQ225" s="348"/>
      <c r="AR225" s="348"/>
      <c r="AS225" s="348"/>
      <c r="AT225" s="348"/>
      <c r="AU225" s="348"/>
      <c r="AV225" s="348"/>
      <c r="AW225" s="348"/>
      <c r="AX225" s="348"/>
      <c r="AY225" s="348"/>
      <c r="AZ225" s="348"/>
      <c r="BA225" s="348"/>
      <c r="BB225" s="348"/>
      <c r="BC225" s="348"/>
      <c r="BD225" s="348"/>
      <c r="BE225" s="348"/>
      <c r="BF225" s="348"/>
      <c r="BG225" s="348"/>
    </row>
    <row r="226" spans="22:59" s="57" customFormat="1" x14ac:dyDescent="0.2">
      <c r="V226" s="348"/>
      <c r="W226" s="348"/>
      <c r="X226" s="348"/>
      <c r="Y226" s="348"/>
      <c r="Z226" s="348"/>
      <c r="AA226" s="348"/>
      <c r="AB226" s="348"/>
      <c r="AC226" s="348"/>
      <c r="AD226" s="348"/>
      <c r="AE226" s="348"/>
      <c r="AF226" s="348"/>
      <c r="AG226" s="348"/>
      <c r="AH226" s="348"/>
      <c r="AI226" s="348"/>
      <c r="AJ226" s="348"/>
      <c r="AK226" s="348"/>
      <c r="AL226" s="348"/>
      <c r="AM226" s="348"/>
      <c r="AN226" s="348"/>
      <c r="AO226" s="348"/>
      <c r="AP226" s="348"/>
      <c r="AQ226" s="348"/>
      <c r="AR226" s="348"/>
      <c r="AS226" s="348"/>
      <c r="AT226" s="348"/>
      <c r="AU226" s="348"/>
      <c r="AV226" s="348"/>
      <c r="AW226" s="348"/>
      <c r="AX226" s="348"/>
      <c r="AY226" s="348"/>
      <c r="AZ226" s="348"/>
      <c r="BA226" s="348"/>
      <c r="BB226" s="348"/>
      <c r="BC226" s="348"/>
      <c r="BD226" s="348"/>
      <c r="BE226" s="348"/>
      <c r="BF226" s="348"/>
      <c r="BG226" s="348"/>
    </row>
    <row r="227" spans="22:59" s="57" customFormat="1" x14ac:dyDescent="0.2">
      <c r="V227" s="348"/>
      <c r="W227" s="348"/>
      <c r="X227" s="348"/>
      <c r="Y227" s="348"/>
      <c r="Z227" s="348"/>
      <c r="AA227" s="348"/>
      <c r="AB227" s="348"/>
      <c r="AC227" s="348"/>
      <c r="AD227" s="348"/>
      <c r="AE227" s="348"/>
      <c r="AF227" s="348"/>
      <c r="AG227" s="348"/>
      <c r="AH227" s="348"/>
      <c r="AI227" s="348"/>
      <c r="AJ227" s="348"/>
      <c r="AK227" s="348"/>
      <c r="AL227" s="348"/>
      <c r="AM227" s="348"/>
      <c r="AN227" s="348"/>
      <c r="AO227" s="348"/>
      <c r="AP227" s="348"/>
      <c r="AQ227" s="348"/>
      <c r="AR227" s="348"/>
      <c r="AS227" s="348"/>
      <c r="AT227" s="348"/>
      <c r="AU227" s="348"/>
      <c r="AV227" s="348"/>
      <c r="AW227" s="348"/>
      <c r="AX227" s="348"/>
      <c r="AY227" s="348"/>
      <c r="AZ227" s="348"/>
      <c r="BA227" s="348"/>
      <c r="BB227" s="348"/>
      <c r="BC227" s="348"/>
      <c r="BD227" s="348"/>
      <c r="BE227" s="348"/>
      <c r="BF227" s="348"/>
      <c r="BG227" s="348"/>
    </row>
    <row r="228" spans="22:59" s="57" customFormat="1" x14ac:dyDescent="0.2">
      <c r="V228" s="348"/>
      <c r="W228" s="348"/>
      <c r="X228" s="348"/>
      <c r="Y228" s="348"/>
      <c r="Z228" s="348"/>
      <c r="AA228" s="348"/>
      <c r="AB228" s="348"/>
      <c r="AC228" s="348"/>
      <c r="AD228" s="348"/>
      <c r="AE228" s="348"/>
      <c r="AF228" s="348"/>
      <c r="AG228" s="348"/>
      <c r="AH228" s="348"/>
      <c r="AI228" s="348"/>
      <c r="AJ228" s="348"/>
      <c r="AK228" s="348"/>
      <c r="AL228" s="348"/>
      <c r="AM228" s="348"/>
      <c r="AN228" s="348"/>
      <c r="AO228" s="348"/>
      <c r="AP228" s="348"/>
      <c r="AQ228" s="348"/>
      <c r="AR228" s="348"/>
      <c r="AS228" s="348"/>
      <c r="AT228" s="348"/>
      <c r="AU228" s="348"/>
      <c r="AV228" s="348"/>
      <c r="AW228" s="348"/>
      <c r="AX228" s="348"/>
      <c r="AY228" s="348"/>
      <c r="AZ228" s="348"/>
      <c r="BA228" s="348"/>
      <c r="BB228" s="348"/>
      <c r="BC228" s="348"/>
      <c r="BD228" s="348"/>
      <c r="BE228" s="348"/>
      <c r="BF228" s="348"/>
      <c r="BG228" s="348"/>
    </row>
    <row r="229" spans="22:59" s="57" customFormat="1" x14ac:dyDescent="0.2">
      <c r="V229" s="348"/>
      <c r="W229" s="348"/>
      <c r="X229" s="348"/>
      <c r="Y229" s="348"/>
      <c r="Z229" s="348"/>
      <c r="AA229" s="348"/>
      <c r="AB229" s="348"/>
      <c r="AC229" s="348"/>
      <c r="AD229" s="348"/>
      <c r="AE229" s="348"/>
      <c r="AF229" s="348"/>
      <c r="AG229" s="348"/>
      <c r="AH229" s="348"/>
      <c r="AI229" s="348"/>
      <c r="AJ229" s="348"/>
      <c r="AK229" s="348"/>
      <c r="AL229" s="348"/>
      <c r="AM229" s="348"/>
      <c r="AN229" s="348"/>
      <c r="AO229" s="348"/>
      <c r="AP229" s="348"/>
      <c r="AQ229" s="348"/>
      <c r="AR229" s="348"/>
      <c r="AS229" s="348"/>
      <c r="AT229" s="348"/>
      <c r="AU229" s="348"/>
      <c r="AV229" s="348"/>
      <c r="AW229" s="348"/>
      <c r="AX229" s="348"/>
      <c r="AY229" s="348"/>
      <c r="AZ229" s="348"/>
      <c r="BA229" s="348"/>
      <c r="BB229" s="348"/>
      <c r="BC229" s="348"/>
      <c r="BD229" s="348"/>
      <c r="BE229" s="348"/>
      <c r="BF229" s="348"/>
      <c r="BG229" s="348"/>
    </row>
    <row r="230" spans="22:59" s="57" customFormat="1" x14ac:dyDescent="0.2">
      <c r="V230" s="348"/>
      <c r="W230" s="348"/>
      <c r="X230" s="348"/>
      <c r="Y230" s="348"/>
      <c r="Z230" s="348"/>
      <c r="AA230" s="348"/>
      <c r="AB230" s="348"/>
      <c r="AC230" s="348"/>
      <c r="AD230" s="348"/>
      <c r="AE230" s="348"/>
      <c r="AF230" s="348"/>
      <c r="AG230" s="348"/>
      <c r="AH230" s="348"/>
      <c r="AI230" s="348"/>
      <c r="AJ230" s="348"/>
      <c r="AK230" s="348"/>
      <c r="AL230" s="348"/>
      <c r="AM230" s="348"/>
      <c r="AN230" s="348"/>
      <c r="AO230" s="348"/>
      <c r="AP230" s="348"/>
      <c r="AQ230" s="348"/>
      <c r="AR230" s="348"/>
      <c r="AS230" s="348"/>
      <c r="AT230" s="348"/>
      <c r="AU230" s="348"/>
      <c r="AV230" s="348"/>
      <c r="AW230" s="348"/>
      <c r="AX230" s="348"/>
      <c r="AY230" s="348"/>
      <c r="AZ230" s="348"/>
      <c r="BA230" s="348"/>
      <c r="BB230" s="348"/>
      <c r="BC230" s="348"/>
      <c r="BD230" s="348"/>
      <c r="BE230" s="348"/>
      <c r="BF230" s="348"/>
      <c r="BG230" s="348"/>
    </row>
    <row r="231" spans="22:59" s="57" customFormat="1" x14ac:dyDescent="0.2">
      <c r="V231" s="348"/>
      <c r="W231" s="348"/>
      <c r="X231" s="348"/>
      <c r="Y231" s="348"/>
      <c r="Z231" s="348"/>
      <c r="AA231" s="348"/>
      <c r="AB231" s="348"/>
      <c r="AC231" s="348"/>
      <c r="AD231" s="348"/>
      <c r="AE231" s="348"/>
      <c r="AF231" s="348"/>
      <c r="AG231" s="348"/>
      <c r="AH231" s="348"/>
      <c r="AI231" s="348"/>
      <c r="AJ231" s="348"/>
      <c r="AK231" s="348"/>
      <c r="AL231" s="348"/>
      <c r="AM231" s="348"/>
      <c r="AN231" s="348"/>
      <c r="AO231" s="348"/>
      <c r="AP231" s="348"/>
      <c r="AQ231" s="348"/>
      <c r="AR231" s="348"/>
      <c r="AS231" s="348"/>
      <c r="AT231" s="348"/>
      <c r="AU231" s="348"/>
      <c r="AV231" s="348"/>
      <c r="AW231" s="348"/>
      <c r="AX231" s="348"/>
      <c r="AY231" s="348"/>
      <c r="AZ231" s="348"/>
      <c r="BA231" s="348"/>
      <c r="BB231" s="348"/>
      <c r="BC231" s="348"/>
      <c r="BD231" s="348"/>
      <c r="BE231" s="348"/>
      <c r="BF231" s="348"/>
      <c r="BG231" s="348"/>
    </row>
    <row r="232" spans="22:59" s="57" customFormat="1" x14ac:dyDescent="0.2">
      <c r="V232" s="348"/>
      <c r="W232" s="348"/>
      <c r="X232" s="348"/>
      <c r="Y232" s="348"/>
      <c r="Z232" s="348"/>
      <c r="AA232" s="348"/>
      <c r="AB232" s="348"/>
      <c r="AC232" s="348"/>
      <c r="AD232" s="348"/>
      <c r="AE232" s="348"/>
      <c r="AF232" s="348"/>
      <c r="AG232" s="348"/>
      <c r="AH232" s="348"/>
      <c r="AI232" s="348"/>
      <c r="AJ232" s="348"/>
      <c r="AK232" s="348"/>
      <c r="AL232" s="348"/>
      <c r="AM232" s="348"/>
      <c r="AN232" s="348"/>
      <c r="AO232" s="348"/>
      <c r="AP232" s="348"/>
      <c r="AQ232" s="348"/>
      <c r="AR232" s="348"/>
      <c r="AS232" s="348"/>
      <c r="AT232" s="348"/>
      <c r="AU232" s="348"/>
      <c r="AV232" s="348"/>
      <c r="AW232" s="348"/>
      <c r="AX232" s="348"/>
      <c r="AY232" s="348"/>
      <c r="AZ232" s="348"/>
      <c r="BA232" s="348"/>
      <c r="BB232" s="348"/>
      <c r="BC232" s="348"/>
      <c r="BD232" s="348"/>
      <c r="BE232" s="348"/>
      <c r="BF232" s="348"/>
      <c r="BG232" s="348"/>
    </row>
    <row r="233" spans="22:59" s="57" customFormat="1" x14ac:dyDescent="0.2">
      <c r="V233" s="348"/>
      <c r="W233" s="348"/>
      <c r="X233" s="348"/>
      <c r="Y233" s="348"/>
      <c r="Z233" s="348"/>
      <c r="AA233" s="348"/>
      <c r="AB233" s="348"/>
      <c r="AC233" s="348"/>
      <c r="AD233" s="348"/>
      <c r="AE233" s="348"/>
      <c r="AF233" s="348"/>
      <c r="AG233" s="348"/>
      <c r="AH233" s="348"/>
      <c r="AI233" s="348"/>
      <c r="AJ233" s="348"/>
      <c r="AK233" s="348"/>
      <c r="AL233" s="348"/>
      <c r="AM233" s="348"/>
      <c r="AN233" s="348"/>
      <c r="AO233" s="348"/>
      <c r="AP233" s="348"/>
      <c r="AQ233" s="348"/>
      <c r="AR233" s="348"/>
      <c r="AS233" s="348"/>
      <c r="AT233" s="348"/>
      <c r="AU233" s="348"/>
      <c r="AV233" s="348"/>
      <c r="AW233" s="348"/>
      <c r="AX233" s="348"/>
      <c r="AY233" s="348"/>
      <c r="AZ233" s="348"/>
      <c r="BA233" s="348"/>
      <c r="BB233" s="348"/>
      <c r="BC233" s="348"/>
      <c r="BD233" s="348"/>
      <c r="BE233" s="348"/>
      <c r="BF233" s="348"/>
      <c r="BG233" s="348"/>
    </row>
    <row r="234" spans="22:59" s="57" customFormat="1" x14ac:dyDescent="0.2">
      <c r="V234" s="348"/>
      <c r="W234" s="348"/>
      <c r="X234" s="348"/>
      <c r="Y234" s="348"/>
      <c r="Z234" s="348"/>
      <c r="AA234" s="348"/>
      <c r="AB234" s="348"/>
      <c r="AC234" s="348"/>
      <c r="AD234" s="348"/>
      <c r="AE234" s="348"/>
      <c r="AF234" s="348"/>
      <c r="AG234" s="348"/>
      <c r="AH234" s="348"/>
      <c r="AI234" s="348"/>
      <c r="AJ234" s="348"/>
      <c r="AK234" s="348"/>
      <c r="AL234" s="348"/>
      <c r="AM234" s="348"/>
      <c r="AN234" s="348"/>
      <c r="AO234" s="348"/>
      <c r="AP234" s="348"/>
      <c r="AQ234" s="348"/>
      <c r="AR234" s="348"/>
      <c r="AS234" s="348"/>
      <c r="AT234" s="348"/>
      <c r="AU234" s="348"/>
      <c r="AV234" s="348"/>
      <c r="AW234" s="348"/>
      <c r="AX234" s="348"/>
      <c r="AY234" s="348"/>
      <c r="AZ234" s="348"/>
      <c r="BA234" s="348"/>
      <c r="BB234" s="348"/>
      <c r="BC234" s="348"/>
      <c r="BD234" s="348"/>
      <c r="BE234" s="348"/>
      <c r="BF234" s="348"/>
      <c r="BG234" s="348"/>
    </row>
    <row r="235" spans="22:59" s="57" customFormat="1" x14ac:dyDescent="0.2">
      <c r="V235" s="348"/>
      <c r="W235" s="348"/>
      <c r="X235" s="348"/>
      <c r="Y235" s="348"/>
      <c r="Z235" s="348"/>
      <c r="AA235" s="348"/>
      <c r="AB235" s="348"/>
      <c r="AC235" s="348"/>
      <c r="AD235" s="348"/>
      <c r="AE235" s="348"/>
      <c r="AF235" s="348"/>
      <c r="AG235" s="348"/>
      <c r="AH235" s="348"/>
      <c r="AI235" s="348"/>
      <c r="AJ235" s="348"/>
      <c r="AK235" s="348"/>
      <c r="AL235" s="348"/>
      <c r="AM235" s="348"/>
      <c r="AN235" s="348"/>
      <c r="AO235" s="348"/>
      <c r="AP235" s="348"/>
      <c r="AQ235" s="348"/>
      <c r="AR235" s="348"/>
      <c r="AS235" s="348"/>
      <c r="AT235" s="348"/>
      <c r="AU235" s="348"/>
      <c r="AV235" s="348"/>
      <c r="AW235" s="348"/>
      <c r="AX235" s="348"/>
      <c r="AY235" s="348"/>
      <c r="AZ235" s="348"/>
      <c r="BA235" s="348"/>
      <c r="BB235" s="348"/>
      <c r="BC235" s="348"/>
      <c r="BD235" s="348"/>
      <c r="BE235" s="348"/>
      <c r="BF235" s="348"/>
      <c r="BG235" s="348"/>
    </row>
    <row r="236" spans="22:59" s="57" customFormat="1" x14ac:dyDescent="0.2">
      <c r="V236" s="348"/>
      <c r="W236" s="348"/>
      <c r="X236" s="348"/>
      <c r="Y236" s="348"/>
      <c r="Z236" s="348"/>
      <c r="AA236" s="348"/>
      <c r="AB236" s="348"/>
      <c r="AC236" s="348"/>
      <c r="AD236" s="348"/>
      <c r="AE236" s="348"/>
      <c r="AF236" s="348"/>
      <c r="AG236" s="348"/>
      <c r="AH236" s="348"/>
      <c r="AI236" s="348"/>
      <c r="AJ236" s="348"/>
      <c r="AK236" s="348"/>
      <c r="AL236" s="348"/>
      <c r="AM236" s="348"/>
      <c r="AN236" s="348"/>
      <c r="AO236" s="348"/>
      <c r="AP236" s="348"/>
      <c r="AQ236" s="348"/>
      <c r="AR236" s="348"/>
      <c r="AS236" s="348"/>
      <c r="AT236" s="348"/>
      <c r="AU236" s="348"/>
      <c r="AV236" s="348"/>
      <c r="AW236" s="348"/>
      <c r="AX236" s="348"/>
      <c r="AY236" s="348"/>
      <c r="AZ236" s="348"/>
      <c r="BA236" s="348"/>
      <c r="BB236" s="348"/>
      <c r="BC236" s="348"/>
      <c r="BD236" s="348"/>
      <c r="BE236" s="348"/>
      <c r="BF236" s="348"/>
      <c r="BG236" s="348"/>
    </row>
    <row r="237" spans="22:59" s="57" customFormat="1" x14ac:dyDescent="0.2">
      <c r="V237" s="348"/>
      <c r="W237" s="348"/>
      <c r="X237" s="348"/>
      <c r="Y237" s="348"/>
      <c r="Z237" s="348"/>
      <c r="AA237" s="348"/>
      <c r="AB237" s="348"/>
      <c r="AC237" s="348"/>
      <c r="AD237" s="348"/>
      <c r="AE237" s="348"/>
      <c r="AF237" s="348"/>
      <c r="AG237" s="348"/>
      <c r="AH237" s="348"/>
      <c r="AI237" s="348"/>
      <c r="AJ237" s="348"/>
      <c r="AK237" s="348"/>
      <c r="AL237" s="348"/>
      <c r="AM237" s="348"/>
      <c r="AN237" s="348"/>
      <c r="AO237" s="348"/>
      <c r="AP237" s="348"/>
      <c r="AQ237" s="348"/>
      <c r="AR237" s="348"/>
      <c r="AS237" s="348"/>
      <c r="AT237" s="348"/>
      <c r="AU237" s="348"/>
      <c r="AV237" s="348"/>
      <c r="AW237" s="348"/>
      <c r="AX237" s="348"/>
      <c r="AY237" s="348"/>
      <c r="AZ237" s="348"/>
      <c r="BA237" s="348"/>
      <c r="BB237" s="348"/>
      <c r="BC237" s="348"/>
      <c r="BD237" s="348"/>
      <c r="BE237" s="348"/>
      <c r="BF237" s="348"/>
      <c r="BG237" s="348"/>
    </row>
    <row r="238" spans="22:59" s="57" customFormat="1" x14ac:dyDescent="0.2">
      <c r="V238" s="348"/>
      <c r="W238" s="348"/>
      <c r="X238" s="348"/>
      <c r="Y238" s="348"/>
      <c r="Z238" s="348"/>
      <c r="AA238" s="348"/>
      <c r="AB238" s="348"/>
      <c r="AC238" s="348"/>
      <c r="AD238" s="348"/>
      <c r="AE238" s="348"/>
      <c r="AF238" s="348"/>
      <c r="AG238" s="348"/>
      <c r="AH238" s="348"/>
      <c r="AI238" s="348"/>
      <c r="AJ238" s="348"/>
      <c r="AK238" s="348"/>
      <c r="AL238" s="348"/>
      <c r="AM238" s="348"/>
      <c r="AN238" s="348"/>
      <c r="AO238" s="348"/>
      <c r="AP238" s="348"/>
      <c r="AQ238" s="348"/>
      <c r="AR238" s="348"/>
      <c r="AS238" s="348"/>
      <c r="AT238" s="348"/>
      <c r="AU238" s="348"/>
      <c r="AV238" s="348"/>
      <c r="AW238" s="348"/>
      <c r="AX238" s="348"/>
      <c r="AY238" s="348"/>
      <c r="AZ238" s="348"/>
      <c r="BA238" s="348"/>
      <c r="BB238" s="348"/>
      <c r="BC238" s="348"/>
      <c r="BD238" s="348"/>
      <c r="BE238" s="348"/>
      <c r="BF238" s="348"/>
      <c r="BG238" s="348"/>
    </row>
    <row r="239" spans="22:59" s="57" customFormat="1" x14ac:dyDescent="0.2">
      <c r="V239" s="348"/>
      <c r="W239" s="348"/>
      <c r="X239" s="348"/>
      <c r="Y239" s="348"/>
      <c r="Z239" s="348"/>
      <c r="AA239" s="348"/>
      <c r="AB239" s="348"/>
      <c r="AC239" s="348"/>
      <c r="AD239" s="348"/>
      <c r="AE239" s="348"/>
      <c r="AF239" s="348"/>
      <c r="AG239" s="348"/>
      <c r="AH239" s="348"/>
      <c r="AI239" s="348"/>
      <c r="AJ239" s="348"/>
      <c r="AK239" s="348"/>
      <c r="AL239" s="348"/>
      <c r="AM239" s="348"/>
      <c r="AN239" s="348"/>
      <c r="AO239" s="348"/>
      <c r="AP239" s="348"/>
      <c r="AQ239" s="348"/>
      <c r="AR239" s="348"/>
      <c r="AS239" s="348"/>
      <c r="AT239" s="348"/>
      <c r="AU239" s="348"/>
      <c r="AV239" s="348"/>
      <c r="AW239" s="348"/>
      <c r="AX239" s="348"/>
      <c r="AY239" s="348"/>
      <c r="AZ239" s="348"/>
      <c r="BA239" s="348"/>
      <c r="BB239" s="348"/>
      <c r="BC239" s="348"/>
      <c r="BD239" s="348"/>
      <c r="BE239" s="348"/>
      <c r="BF239" s="348"/>
      <c r="BG239" s="348"/>
    </row>
    <row r="240" spans="22:59" s="57" customFormat="1" x14ac:dyDescent="0.2">
      <c r="V240" s="348"/>
      <c r="W240" s="348"/>
      <c r="X240" s="348"/>
      <c r="Y240" s="348"/>
      <c r="Z240" s="348"/>
      <c r="AA240" s="348"/>
      <c r="AB240" s="348"/>
      <c r="AC240" s="348"/>
      <c r="AD240" s="348"/>
      <c r="AE240" s="348"/>
      <c r="AF240" s="348"/>
      <c r="AG240" s="348"/>
      <c r="AH240" s="348"/>
      <c r="AI240" s="348"/>
      <c r="AJ240" s="348"/>
      <c r="AK240" s="348"/>
      <c r="AL240" s="348"/>
      <c r="AM240" s="348"/>
      <c r="AN240" s="348"/>
      <c r="AO240" s="348"/>
      <c r="AP240" s="348"/>
      <c r="AQ240" s="348"/>
      <c r="AR240" s="348"/>
      <c r="AS240" s="348"/>
      <c r="AT240" s="348"/>
      <c r="AU240" s="348"/>
      <c r="AV240" s="348"/>
      <c r="AW240" s="348"/>
      <c r="AX240" s="348"/>
      <c r="AY240" s="348"/>
      <c r="AZ240" s="348"/>
      <c r="BA240" s="348"/>
      <c r="BB240" s="348"/>
      <c r="BC240" s="348"/>
      <c r="BD240" s="348"/>
      <c r="BE240" s="348"/>
      <c r="BF240" s="348"/>
      <c r="BG240" s="348"/>
    </row>
    <row r="241" spans="1:78" s="57" customFormat="1" x14ac:dyDescent="0.2">
      <c r="V241" s="348"/>
      <c r="W241" s="348"/>
      <c r="X241" s="348"/>
      <c r="Y241" s="348"/>
      <c r="Z241" s="348"/>
      <c r="AA241" s="348"/>
      <c r="AB241" s="348"/>
      <c r="AC241" s="348"/>
      <c r="AD241" s="348"/>
      <c r="AE241" s="348"/>
      <c r="AF241" s="348"/>
      <c r="AG241" s="348"/>
      <c r="AH241" s="348"/>
      <c r="AI241" s="348"/>
      <c r="AJ241" s="348"/>
      <c r="AK241" s="348"/>
      <c r="AL241" s="348"/>
      <c r="AM241" s="348"/>
      <c r="AN241" s="348"/>
      <c r="AO241" s="348"/>
      <c r="AP241" s="348"/>
      <c r="AQ241" s="348"/>
      <c r="AR241" s="348"/>
      <c r="AS241" s="348"/>
      <c r="AT241" s="348"/>
      <c r="AU241" s="348"/>
      <c r="AV241" s="348"/>
      <c r="AW241" s="348"/>
      <c r="AX241" s="348"/>
      <c r="AY241" s="348"/>
      <c r="AZ241" s="348"/>
      <c r="BA241" s="348"/>
      <c r="BB241" s="348"/>
      <c r="BC241" s="348"/>
      <c r="BD241" s="348"/>
      <c r="BE241" s="348"/>
      <c r="BF241" s="348"/>
      <c r="BG241" s="348"/>
    </row>
    <row r="242" spans="1:78" s="57" customFormat="1" x14ac:dyDescent="0.2">
      <c r="V242" s="348"/>
      <c r="W242" s="348"/>
      <c r="X242" s="348"/>
      <c r="Y242" s="348"/>
      <c r="Z242" s="348"/>
      <c r="AA242" s="348"/>
      <c r="AB242" s="348"/>
      <c r="AC242" s="348"/>
      <c r="AD242" s="348"/>
      <c r="AE242" s="348"/>
      <c r="AF242" s="348"/>
      <c r="AG242" s="348"/>
      <c r="AH242" s="348"/>
      <c r="AI242" s="348"/>
      <c r="AJ242" s="348"/>
      <c r="AK242" s="348"/>
      <c r="AL242" s="348"/>
      <c r="AM242" s="348"/>
      <c r="AN242" s="348"/>
      <c r="AO242" s="348"/>
      <c r="AP242" s="348"/>
      <c r="AQ242" s="348"/>
      <c r="AR242" s="348"/>
      <c r="AS242" s="348"/>
      <c r="AT242" s="348"/>
      <c r="AU242" s="348"/>
      <c r="AV242" s="348"/>
      <c r="AW242" s="348"/>
      <c r="AX242" s="348"/>
      <c r="AY242" s="348"/>
      <c r="AZ242" s="348"/>
      <c r="BA242" s="348"/>
      <c r="BB242" s="348"/>
      <c r="BC242" s="348"/>
      <c r="BD242" s="348"/>
      <c r="BE242" s="348"/>
      <c r="BF242" s="348"/>
      <c r="BG242" s="348"/>
    </row>
    <row r="243" spans="1:78" s="47" customFormat="1" x14ac:dyDescent="0.2">
      <c r="A243" s="57"/>
      <c r="B243" s="57"/>
      <c r="C243" s="57"/>
      <c r="D243" s="57"/>
      <c r="E243" s="57"/>
      <c r="F243" s="57"/>
      <c r="G243" s="57"/>
      <c r="H243" s="57"/>
      <c r="I243" s="57"/>
      <c r="J243" s="57"/>
      <c r="K243" s="57"/>
      <c r="L243" s="57"/>
      <c r="M243" s="57"/>
      <c r="N243" s="57"/>
      <c r="O243" s="57"/>
      <c r="P243" s="57"/>
      <c r="Q243" s="57"/>
      <c r="R243" s="57"/>
      <c r="S243" s="57"/>
      <c r="T243" s="57"/>
      <c r="U243" s="57"/>
      <c r="V243" s="348"/>
      <c r="W243" s="348"/>
      <c r="X243" s="348"/>
      <c r="Y243" s="348"/>
      <c r="Z243" s="348"/>
      <c r="AA243" s="348"/>
      <c r="AB243" s="348"/>
      <c r="AC243" s="348"/>
      <c r="AD243" s="348"/>
      <c r="AE243" s="348"/>
      <c r="AF243" s="348"/>
      <c r="AG243" s="348"/>
      <c r="AH243" s="348"/>
      <c r="AI243" s="348"/>
      <c r="AJ243" s="348"/>
      <c r="AK243" s="348"/>
      <c r="AL243" s="348"/>
      <c r="AM243" s="348"/>
      <c r="AN243" s="348"/>
      <c r="AO243" s="348"/>
      <c r="AP243" s="348"/>
      <c r="AQ243" s="348"/>
      <c r="AR243" s="348"/>
      <c r="AS243" s="348"/>
      <c r="AT243" s="348"/>
      <c r="AU243" s="348"/>
      <c r="AV243" s="348"/>
      <c r="AW243" s="348"/>
      <c r="AX243" s="348"/>
      <c r="AY243" s="348"/>
      <c r="AZ243" s="348"/>
      <c r="BA243" s="348"/>
      <c r="BB243" s="348"/>
      <c r="BC243" s="348"/>
      <c r="BD243" s="348"/>
      <c r="BE243" s="348"/>
      <c r="BF243" s="348"/>
      <c r="BG243" s="348"/>
      <c r="BH243" s="57"/>
      <c r="BI243" s="57"/>
      <c r="BJ243" s="57"/>
      <c r="BK243" s="57"/>
      <c r="BL243" s="57"/>
      <c r="BM243" s="57"/>
      <c r="BN243" s="57"/>
      <c r="BO243" s="57"/>
      <c r="BP243" s="57"/>
      <c r="BQ243" s="57"/>
      <c r="BR243" s="57"/>
      <c r="BS243" s="57"/>
      <c r="BT243" s="57"/>
      <c r="BU243" s="57"/>
      <c r="BV243" s="57"/>
      <c r="BW243" s="57"/>
      <c r="BX243" s="57"/>
      <c r="BY243" s="57"/>
      <c r="BZ243" s="57"/>
    </row>
    <row r="244" spans="1:78" s="47" customFormat="1" x14ac:dyDescent="0.2">
      <c r="A244" s="39"/>
      <c r="B244" s="57"/>
      <c r="C244" s="39"/>
      <c r="D244" s="39"/>
      <c r="E244" s="39"/>
      <c r="F244" s="39"/>
      <c r="G244" s="39"/>
      <c r="H244" s="39"/>
      <c r="I244" s="39"/>
      <c r="J244" s="39"/>
      <c r="K244" s="39"/>
      <c r="L244" s="39"/>
      <c r="M244" s="39"/>
      <c r="N244" s="39"/>
      <c r="O244" s="39"/>
      <c r="P244" s="39"/>
      <c r="Q244" s="39"/>
      <c r="R244" s="39"/>
      <c r="S244" s="39"/>
      <c r="T244" s="57"/>
      <c r="V244" s="348"/>
      <c r="W244" s="348"/>
      <c r="X244" s="348"/>
      <c r="Y244" s="348"/>
      <c r="Z244" s="348"/>
      <c r="AA244" s="348"/>
      <c r="AB244" s="348"/>
      <c r="AC244" s="348"/>
      <c r="AD244" s="348"/>
      <c r="AE244" s="348"/>
      <c r="AF244" s="348"/>
      <c r="AG244" s="348"/>
      <c r="AH244" s="348"/>
      <c r="AI244" s="348"/>
      <c r="AJ244" s="348"/>
      <c r="AK244" s="348"/>
      <c r="AL244" s="348"/>
      <c r="AM244" s="348"/>
      <c r="AN244" s="348"/>
      <c r="AO244" s="348"/>
      <c r="AP244" s="348"/>
      <c r="AQ244" s="348"/>
      <c r="AR244" s="348"/>
      <c r="AS244" s="348"/>
      <c r="AT244" s="348"/>
      <c r="AU244" s="348"/>
      <c r="AV244" s="348"/>
      <c r="AW244" s="348"/>
      <c r="AX244" s="348"/>
      <c r="AY244" s="348"/>
      <c r="AZ244" s="348"/>
      <c r="BA244" s="348"/>
      <c r="BB244" s="348"/>
      <c r="BC244" s="348"/>
      <c r="BD244" s="348"/>
      <c r="BE244" s="348"/>
      <c r="BF244" s="348"/>
      <c r="BG244" s="348"/>
      <c r="BH244" s="57"/>
      <c r="BI244" s="57"/>
      <c r="BJ244" s="57"/>
      <c r="BK244" s="57"/>
      <c r="BL244" s="57"/>
      <c r="BM244" s="57"/>
      <c r="BN244" s="57"/>
      <c r="BO244" s="57"/>
      <c r="BP244" s="57"/>
      <c r="BQ244" s="57"/>
      <c r="BR244" s="57"/>
      <c r="BS244" s="57"/>
      <c r="BT244" s="57"/>
      <c r="BU244" s="57"/>
      <c r="BV244" s="57"/>
      <c r="BW244" s="57"/>
      <c r="BX244" s="57"/>
      <c r="BY244" s="57"/>
      <c r="BZ244" s="57"/>
    </row>
    <row r="245" spans="1:78" s="47" customFormat="1" x14ac:dyDescent="0.2">
      <c r="A245" s="39"/>
      <c r="B245" s="57"/>
      <c r="C245" s="39"/>
      <c r="D245" s="39"/>
      <c r="E245" s="39"/>
      <c r="F245" s="39"/>
      <c r="G245" s="39"/>
      <c r="H245" s="39"/>
      <c r="I245" s="39"/>
      <c r="J245" s="39"/>
      <c r="K245" s="39"/>
      <c r="L245" s="39"/>
      <c r="M245" s="39"/>
      <c r="N245" s="39"/>
      <c r="O245" s="39"/>
      <c r="P245" s="39"/>
      <c r="Q245" s="39"/>
      <c r="R245" s="39"/>
      <c r="S245" s="39"/>
      <c r="T245" s="39"/>
      <c r="V245" s="348"/>
      <c r="W245" s="348"/>
      <c r="X245" s="348"/>
      <c r="Y245" s="348"/>
      <c r="Z245" s="348"/>
      <c r="AA245" s="348"/>
      <c r="AB245" s="348"/>
      <c r="AC245" s="348"/>
      <c r="AD245" s="348"/>
      <c r="AE245" s="348"/>
      <c r="AF245" s="348"/>
      <c r="AG245" s="348"/>
      <c r="AH245" s="348"/>
      <c r="AI245" s="348"/>
      <c r="AJ245" s="348"/>
      <c r="AK245" s="348"/>
      <c r="AL245" s="348"/>
      <c r="AM245" s="348"/>
      <c r="AN245" s="348"/>
      <c r="AO245" s="348"/>
      <c r="AP245" s="348"/>
      <c r="AQ245" s="348"/>
      <c r="AR245" s="348"/>
      <c r="AS245" s="348"/>
      <c r="AT245" s="348"/>
      <c r="AU245" s="348"/>
      <c r="AV245" s="348"/>
      <c r="AW245" s="348"/>
      <c r="AX245" s="348"/>
      <c r="AY245" s="348"/>
      <c r="AZ245" s="348"/>
      <c r="BA245" s="348"/>
      <c r="BB245" s="348"/>
      <c r="BC245" s="348"/>
      <c r="BD245" s="348"/>
      <c r="BE245" s="348"/>
      <c r="BF245" s="348"/>
      <c r="BG245" s="348"/>
      <c r="BH245" s="57"/>
      <c r="BI245" s="57"/>
      <c r="BJ245" s="57"/>
      <c r="BK245" s="57"/>
      <c r="BL245" s="57"/>
      <c r="BM245" s="57"/>
      <c r="BN245" s="57"/>
      <c r="BO245" s="57"/>
      <c r="BP245" s="57"/>
      <c r="BQ245" s="57"/>
      <c r="BR245" s="57"/>
      <c r="BS245" s="57"/>
      <c r="BT245" s="57"/>
      <c r="BU245" s="57"/>
      <c r="BV245" s="57"/>
      <c r="BW245" s="57"/>
      <c r="BX245" s="57"/>
      <c r="BY245" s="57"/>
      <c r="BZ245" s="57"/>
    </row>
    <row r="246" spans="1:78" x14ac:dyDescent="0.2">
      <c r="B246" s="57"/>
    </row>
  </sheetData>
  <sheetProtection insertColumns="0" insertRows="0" selectLockedCells="1"/>
  <mergeCells count="521">
    <mergeCell ref="Q79:R79"/>
    <mergeCell ref="A85:D85"/>
    <mergeCell ref="E85:F85"/>
    <mergeCell ref="H85:I85"/>
    <mergeCell ref="K85:L85"/>
    <mergeCell ref="N85:O85"/>
    <mergeCell ref="Q85:R85"/>
    <mergeCell ref="E78:F78"/>
    <mergeCell ref="H78:I78"/>
    <mergeCell ref="K78:L78"/>
    <mergeCell ref="N78:O78"/>
    <mergeCell ref="Q78:R78"/>
    <mergeCell ref="A83:D83"/>
    <mergeCell ref="E83:F83"/>
    <mergeCell ref="H83:I83"/>
    <mergeCell ref="K83:L83"/>
    <mergeCell ref="N83:O83"/>
    <mergeCell ref="Q83:R83"/>
    <mergeCell ref="A82:D82"/>
    <mergeCell ref="E82:F82"/>
    <mergeCell ref="H82:I82"/>
    <mergeCell ref="K82:L82"/>
    <mergeCell ref="N82:O82"/>
    <mergeCell ref="Q82:R82"/>
    <mergeCell ref="N117:O117"/>
    <mergeCell ref="N113:O113"/>
    <mergeCell ref="N114:O114"/>
    <mergeCell ref="N116:O116"/>
    <mergeCell ref="K111:L111"/>
    <mergeCell ref="K105:L105"/>
    <mergeCell ref="K106:L106"/>
    <mergeCell ref="A78:D78"/>
    <mergeCell ref="A75:D75"/>
    <mergeCell ref="A79:D79"/>
    <mergeCell ref="E79:F79"/>
    <mergeCell ref="H79:I79"/>
    <mergeCell ref="K79:L79"/>
    <mergeCell ref="N79:O79"/>
    <mergeCell ref="H116:I116"/>
    <mergeCell ref="H117:I117"/>
    <mergeCell ref="K113:L113"/>
    <mergeCell ref="K114:L114"/>
    <mergeCell ref="K116:L116"/>
    <mergeCell ref="K117:L117"/>
    <mergeCell ref="A104:C104"/>
    <mergeCell ref="H105:I105"/>
    <mergeCell ref="H106:I106"/>
    <mergeCell ref="H107:I107"/>
    <mergeCell ref="Q116:R116"/>
    <mergeCell ref="Q117:R117"/>
    <mergeCell ref="A106:C106"/>
    <mergeCell ref="A105:C105"/>
    <mergeCell ref="A107:C107"/>
    <mergeCell ref="A108:C108"/>
    <mergeCell ref="A109:C109"/>
    <mergeCell ref="A110:C110"/>
    <mergeCell ref="E105:F105"/>
    <mergeCell ref="E106:F106"/>
    <mergeCell ref="E107:F107"/>
    <mergeCell ref="A113:D113"/>
    <mergeCell ref="A114:D114"/>
    <mergeCell ref="E108:F108"/>
    <mergeCell ref="E109:F109"/>
    <mergeCell ref="E110:F110"/>
    <mergeCell ref="N106:O106"/>
    <mergeCell ref="N107:O107"/>
    <mergeCell ref="N108:O108"/>
    <mergeCell ref="N109:O109"/>
    <mergeCell ref="N110:O110"/>
    <mergeCell ref="K107:L107"/>
    <mergeCell ref="K108:L108"/>
    <mergeCell ref="K109:L109"/>
    <mergeCell ref="N102:O102"/>
    <mergeCell ref="N93:O93"/>
    <mergeCell ref="T93:T95"/>
    <mergeCell ref="Q114:R114"/>
    <mergeCell ref="N111:O111"/>
    <mergeCell ref="Q105:R105"/>
    <mergeCell ref="Q106:R106"/>
    <mergeCell ref="Q107:R107"/>
    <mergeCell ref="Q108:R108"/>
    <mergeCell ref="Q109:R109"/>
    <mergeCell ref="Q110:R110"/>
    <mergeCell ref="Q111:R111"/>
    <mergeCell ref="N105:O105"/>
    <mergeCell ref="Q113:R113"/>
    <mergeCell ref="A117:D117"/>
    <mergeCell ref="E114:F114"/>
    <mergeCell ref="E116:F116"/>
    <mergeCell ref="E117:F117"/>
    <mergeCell ref="E113:F113"/>
    <mergeCell ref="E111:F111"/>
    <mergeCell ref="H113:I113"/>
    <mergeCell ref="H114:I114"/>
    <mergeCell ref="U93:U95"/>
    <mergeCell ref="E94:F94"/>
    <mergeCell ref="H94:I94"/>
    <mergeCell ref="K94:L94"/>
    <mergeCell ref="N94:O94"/>
    <mergeCell ref="Q93:R93"/>
    <mergeCell ref="Q94:R94"/>
    <mergeCell ref="Q102:R102"/>
    <mergeCell ref="Q104:R104"/>
    <mergeCell ref="N104:O104"/>
    <mergeCell ref="E104:F104"/>
    <mergeCell ref="H104:I104"/>
    <mergeCell ref="K104:L104"/>
    <mergeCell ref="E102:F102"/>
    <mergeCell ref="H102:I102"/>
    <mergeCell ref="K102:L102"/>
    <mergeCell ref="E76:F76"/>
    <mergeCell ref="H76:I76"/>
    <mergeCell ref="K76:L76"/>
    <mergeCell ref="N76:O76"/>
    <mergeCell ref="Q76:R76"/>
    <mergeCell ref="E75:F75"/>
    <mergeCell ref="H75:I75"/>
    <mergeCell ref="K75:L75"/>
    <mergeCell ref="N75:O75"/>
    <mergeCell ref="Q75:R75"/>
    <mergeCell ref="A68:D68"/>
    <mergeCell ref="E68:F68"/>
    <mergeCell ref="H68:I68"/>
    <mergeCell ref="K68:L68"/>
    <mergeCell ref="N68:O68"/>
    <mergeCell ref="Q68:R68"/>
    <mergeCell ref="E73:F73"/>
    <mergeCell ref="H73:I73"/>
    <mergeCell ref="K73:L73"/>
    <mergeCell ref="N73:O73"/>
    <mergeCell ref="Q73:R73"/>
    <mergeCell ref="A69:D69"/>
    <mergeCell ref="E69:F69"/>
    <mergeCell ref="H69:I69"/>
    <mergeCell ref="K69:L69"/>
    <mergeCell ref="N69:O69"/>
    <mergeCell ref="Q69:R69"/>
    <mergeCell ref="A71:D71"/>
    <mergeCell ref="E71:F71"/>
    <mergeCell ref="H71:I71"/>
    <mergeCell ref="K71:L71"/>
    <mergeCell ref="N71:O71"/>
    <mergeCell ref="Q71:R71"/>
    <mergeCell ref="A72:D72"/>
    <mergeCell ref="A67:D67"/>
    <mergeCell ref="E67:F67"/>
    <mergeCell ref="H67:I67"/>
    <mergeCell ref="K67:L67"/>
    <mergeCell ref="N67:O67"/>
    <mergeCell ref="Q67:R67"/>
    <mergeCell ref="A66:D66"/>
    <mergeCell ref="E66:F66"/>
    <mergeCell ref="H66:I66"/>
    <mergeCell ref="K66:L66"/>
    <mergeCell ref="N66:O66"/>
    <mergeCell ref="Q66:R66"/>
    <mergeCell ref="A64:C64"/>
    <mergeCell ref="E64:F64"/>
    <mergeCell ref="H64:I64"/>
    <mergeCell ref="K64:L64"/>
    <mergeCell ref="N64:O64"/>
    <mergeCell ref="Q64:R64"/>
    <mergeCell ref="A63:C63"/>
    <mergeCell ref="E63:F63"/>
    <mergeCell ref="H63:I63"/>
    <mergeCell ref="K63:L63"/>
    <mergeCell ref="N63:O63"/>
    <mergeCell ref="Q63:R63"/>
    <mergeCell ref="K32:L32"/>
    <mergeCell ref="N32:O32"/>
    <mergeCell ref="Q32:R32"/>
    <mergeCell ref="A31:C31"/>
    <mergeCell ref="E31:F31"/>
    <mergeCell ref="H31:I31"/>
    <mergeCell ref="K31:L31"/>
    <mergeCell ref="N31:O31"/>
    <mergeCell ref="Q31:R31"/>
    <mergeCell ref="A62:C62"/>
    <mergeCell ref="E62:F62"/>
    <mergeCell ref="H62:I62"/>
    <mergeCell ref="K62:L62"/>
    <mergeCell ref="N62:O62"/>
    <mergeCell ref="Q62:R62"/>
    <mergeCell ref="A61:C61"/>
    <mergeCell ref="E61:F61"/>
    <mergeCell ref="H61:I61"/>
    <mergeCell ref="K61:L61"/>
    <mergeCell ref="N61:O61"/>
    <mergeCell ref="Q61:R61"/>
    <mergeCell ref="A60:C60"/>
    <mergeCell ref="E60:F60"/>
    <mergeCell ref="H60:I60"/>
    <mergeCell ref="K60:L60"/>
    <mergeCell ref="N60:O60"/>
    <mergeCell ref="Q60:R60"/>
    <mergeCell ref="A58:C58"/>
    <mergeCell ref="E58:F58"/>
    <mergeCell ref="H58:I58"/>
    <mergeCell ref="K58:L58"/>
    <mergeCell ref="N58:O58"/>
    <mergeCell ref="Q58:R58"/>
    <mergeCell ref="A59:C59"/>
    <mergeCell ref="A57:C57"/>
    <mergeCell ref="E57:F57"/>
    <mergeCell ref="H57:I57"/>
    <mergeCell ref="K57:L57"/>
    <mergeCell ref="N57:O57"/>
    <mergeCell ref="Q57:R57"/>
    <mergeCell ref="A50:C50"/>
    <mergeCell ref="E50:F50"/>
    <mergeCell ref="H50:I50"/>
    <mergeCell ref="K50:L50"/>
    <mergeCell ref="N50:O50"/>
    <mergeCell ref="Q50:R50"/>
    <mergeCell ref="A55:C55"/>
    <mergeCell ref="E55:F55"/>
    <mergeCell ref="H55:I55"/>
    <mergeCell ref="K55:L55"/>
    <mergeCell ref="N55:O55"/>
    <mergeCell ref="Q55:R55"/>
    <mergeCell ref="A54:C54"/>
    <mergeCell ref="E54:F54"/>
    <mergeCell ref="H54:I54"/>
    <mergeCell ref="K54:L54"/>
    <mergeCell ref="N54:O54"/>
    <mergeCell ref="Q54:R54"/>
    <mergeCell ref="N45:O45"/>
    <mergeCell ref="Q45:R45"/>
    <mergeCell ref="A47:C47"/>
    <mergeCell ref="E47:F47"/>
    <mergeCell ref="H47:I47"/>
    <mergeCell ref="K47:L47"/>
    <mergeCell ref="N47:O47"/>
    <mergeCell ref="Q47:R47"/>
    <mergeCell ref="A46:C46"/>
    <mergeCell ref="E46:F46"/>
    <mergeCell ref="H46:I46"/>
    <mergeCell ref="K46:L46"/>
    <mergeCell ref="N46:O46"/>
    <mergeCell ref="Q46:R46"/>
    <mergeCell ref="A45:C45"/>
    <mergeCell ref="E45:F45"/>
    <mergeCell ref="H45:I45"/>
    <mergeCell ref="K45:L45"/>
    <mergeCell ref="A34:C34"/>
    <mergeCell ref="A35:C35"/>
    <mergeCell ref="E34:F34"/>
    <mergeCell ref="H34:I34"/>
    <mergeCell ref="K34:L34"/>
    <mergeCell ref="N34:O34"/>
    <mergeCell ref="Q34:R34"/>
    <mergeCell ref="N37:O37"/>
    <mergeCell ref="H35:I35"/>
    <mergeCell ref="H37:I37"/>
    <mergeCell ref="K35:L35"/>
    <mergeCell ref="K37:L37"/>
    <mergeCell ref="N35:O35"/>
    <mergeCell ref="A36:C36"/>
    <mergeCell ref="E36:F36"/>
    <mergeCell ref="H36:I36"/>
    <mergeCell ref="K36:L36"/>
    <mergeCell ref="N36:O36"/>
    <mergeCell ref="Q36:R36"/>
    <mergeCell ref="U9:U11"/>
    <mergeCell ref="E10:F10"/>
    <mergeCell ref="H10:I10"/>
    <mergeCell ref="K10:L10"/>
    <mergeCell ref="N10:O10"/>
    <mergeCell ref="Q10:R10"/>
    <mergeCell ref="A23:C23"/>
    <mergeCell ref="E23:F23"/>
    <mergeCell ref="H23:I23"/>
    <mergeCell ref="K23:L23"/>
    <mergeCell ref="N23:O23"/>
    <mergeCell ref="Q23:R23"/>
    <mergeCell ref="A22:D22"/>
    <mergeCell ref="E22:F22"/>
    <mergeCell ref="H22:I22"/>
    <mergeCell ref="K22:L22"/>
    <mergeCell ref="N22:O22"/>
    <mergeCell ref="Q22:R22"/>
    <mergeCell ref="A20:T20"/>
    <mergeCell ref="E21:F21"/>
    <mergeCell ref="H21:I21"/>
    <mergeCell ref="K21:L21"/>
    <mergeCell ref="N21:O21"/>
    <mergeCell ref="Q21:R21"/>
    <mergeCell ref="E8:F8"/>
    <mergeCell ref="H8:I8"/>
    <mergeCell ref="K8:L8"/>
    <mergeCell ref="N8:O8"/>
    <mergeCell ref="Q8:R8"/>
    <mergeCell ref="A9:C10"/>
    <mergeCell ref="E9:F9"/>
    <mergeCell ref="H9:I9"/>
    <mergeCell ref="K9:L9"/>
    <mergeCell ref="N9:O9"/>
    <mergeCell ref="Q9:R9"/>
    <mergeCell ref="A8:C8"/>
    <mergeCell ref="E52:F52"/>
    <mergeCell ref="H52:I52"/>
    <mergeCell ref="K52:L52"/>
    <mergeCell ref="T9:T11"/>
    <mergeCell ref="A24:C24"/>
    <mergeCell ref="E24:F24"/>
    <mergeCell ref="H24:I24"/>
    <mergeCell ref="K24:L24"/>
    <mergeCell ref="N24:O24"/>
    <mergeCell ref="Q35:R35"/>
    <mergeCell ref="Q37:R37"/>
    <mergeCell ref="A38:D38"/>
    <mergeCell ref="E38:F38"/>
    <mergeCell ref="H38:I38"/>
    <mergeCell ref="K38:L38"/>
    <mergeCell ref="N38:O38"/>
    <mergeCell ref="Q38:R38"/>
    <mergeCell ref="A37:C37"/>
    <mergeCell ref="E37:F37"/>
    <mergeCell ref="E35:F35"/>
    <mergeCell ref="Q24:R24"/>
    <mergeCell ref="E29:F29"/>
    <mergeCell ref="H29:I29"/>
    <mergeCell ref="K29:L29"/>
    <mergeCell ref="A49:C49"/>
    <mergeCell ref="E48:F48"/>
    <mergeCell ref="E49:F49"/>
    <mergeCell ref="H48:I48"/>
    <mergeCell ref="H49:I49"/>
    <mergeCell ref="K48:L48"/>
    <mergeCell ref="K49:L49"/>
    <mergeCell ref="A48:C48"/>
    <mergeCell ref="A51:C51"/>
    <mergeCell ref="E51:F51"/>
    <mergeCell ref="H51:I51"/>
    <mergeCell ref="K51:L51"/>
    <mergeCell ref="A65:C65"/>
    <mergeCell ref="E65:F65"/>
    <mergeCell ref="H65:I65"/>
    <mergeCell ref="K65:L65"/>
    <mergeCell ref="N65:O65"/>
    <mergeCell ref="Q65:R65"/>
    <mergeCell ref="N48:O48"/>
    <mergeCell ref="N49:O49"/>
    <mergeCell ref="Q48:R48"/>
    <mergeCell ref="Q49:R49"/>
    <mergeCell ref="E59:F59"/>
    <mergeCell ref="E56:F56"/>
    <mergeCell ref="H59:I59"/>
    <mergeCell ref="K59:L59"/>
    <mergeCell ref="N59:O59"/>
    <mergeCell ref="Q59:R59"/>
    <mergeCell ref="H56:I56"/>
    <mergeCell ref="K56:L56"/>
    <mergeCell ref="N56:O56"/>
    <mergeCell ref="Q56:R56"/>
    <mergeCell ref="N51:O51"/>
    <mergeCell ref="Q51:R51"/>
    <mergeCell ref="A52:C52"/>
    <mergeCell ref="A56:C56"/>
    <mergeCell ref="N52:O52"/>
    <mergeCell ref="Q52:R52"/>
    <mergeCell ref="A53:C53"/>
    <mergeCell ref="E53:F53"/>
    <mergeCell ref="H53:I53"/>
    <mergeCell ref="K53:L53"/>
    <mergeCell ref="N53:O53"/>
    <mergeCell ref="Q53:R53"/>
    <mergeCell ref="A115:D115"/>
    <mergeCell ref="E115:F115"/>
    <mergeCell ref="H115:I115"/>
    <mergeCell ref="K115:L115"/>
    <mergeCell ref="N115:O115"/>
    <mergeCell ref="Q115:R115"/>
    <mergeCell ref="A81:D81"/>
    <mergeCell ref="E81:F81"/>
    <mergeCell ref="H81:I81"/>
    <mergeCell ref="K81:L81"/>
    <mergeCell ref="N81:O81"/>
    <mergeCell ref="Q81:R81"/>
    <mergeCell ref="A93:C94"/>
    <mergeCell ref="E93:F93"/>
    <mergeCell ref="H93:I93"/>
    <mergeCell ref="K93:L93"/>
    <mergeCell ref="A28:C28"/>
    <mergeCell ref="E28:F28"/>
    <mergeCell ref="H28:I28"/>
    <mergeCell ref="K28:L28"/>
    <mergeCell ref="N28:O28"/>
    <mergeCell ref="Q28:R28"/>
    <mergeCell ref="A33:C33"/>
    <mergeCell ref="E33:F33"/>
    <mergeCell ref="H33:I33"/>
    <mergeCell ref="K33:L33"/>
    <mergeCell ref="N33:O33"/>
    <mergeCell ref="Q33:R33"/>
    <mergeCell ref="N29:O29"/>
    <mergeCell ref="Q29:R29"/>
    <mergeCell ref="A30:D30"/>
    <mergeCell ref="E30:F30"/>
    <mergeCell ref="H30:I30"/>
    <mergeCell ref="K30:L30"/>
    <mergeCell ref="N30:O30"/>
    <mergeCell ref="A29:C29"/>
    <mergeCell ref="Q30:R30"/>
    <mergeCell ref="A32:C32"/>
    <mergeCell ref="E32:F32"/>
    <mergeCell ref="H32:I32"/>
    <mergeCell ref="A39:C39"/>
    <mergeCell ref="E39:F39"/>
    <mergeCell ref="H39:I39"/>
    <mergeCell ref="K39:L39"/>
    <mergeCell ref="N39:O39"/>
    <mergeCell ref="Q39:R39"/>
    <mergeCell ref="A40:C40"/>
    <mergeCell ref="E40:F40"/>
    <mergeCell ref="A44:C44"/>
    <mergeCell ref="E44:F44"/>
    <mergeCell ref="H44:I44"/>
    <mergeCell ref="K44:L44"/>
    <mergeCell ref="N44:O44"/>
    <mergeCell ref="Q44:R44"/>
    <mergeCell ref="H40:I40"/>
    <mergeCell ref="K40:L40"/>
    <mergeCell ref="N40:O40"/>
    <mergeCell ref="Q40:R40"/>
    <mergeCell ref="A41:C41"/>
    <mergeCell ref="E41:F41"/>
    <mergeCell ref="H41:I41"/>
    <mergeCell ref="K41:L41"/>
    <mergeCell ref="N41:O41"/>
    <mergeCell ref="Q41:R41"/>
    <mergeCell ref="A70:D70"/>
    <mergeCell ref="E70:F70"/>
    <mergeCell ref="H70:I70"/>
    <mergeCell ref="K70:L70"/>
    <mergeCell ref="N70:O70"/>
    <mergeCell ref="Q70:R70"/>
    <mergeCell ref="A77:D77"/>
    <mergeCell ref="E77:F77"/>
    <mergeCell ref="H77:I77"/>
    <mergeCell ref="K77:L77"/>
    <mergeCell ref="N77:O77"/>
    <mergeCell ref="Q77:R77"/>
    <mergeCell ref="A74:D74"/>
    <mergeCell ref="E72:F72"/>
    <mergeCell ref="H72:I72"/>
    <mergeCell ref="K72:L72"/>
    <mergeCell ref="N72:O72"/>
    <mergeCell ref="Q72:R72"/>
    <mergeCell ref="E74:F74"/>
    <mergeCell ref="H74:I74"/>
    <mergeCell ref="K74:L74"/>
    <mergeCell ref="N74:O74"/>
    <mergeCell ref="Q74:R74"/>
    <mergeCell ref="A76:D76"/>
    <mergeCell ref="A80:D80"/>
    <mergeCell ref="E80:F80"/>
    <mergeCell ref="H80:I80"/>
    <mergeCell ref="K80:L80"/>
    <mergeCell ref="N80:O80"/>
    <mergeCell ref="Q80:R80"/>
    <mergeCell ref="A84:D84"/>
    <mergeCell ref="E84:F84"/>
    <mergeCell ref="H84:I84"/>
    <mergeCell ref="K84:L84"/>
    <mergeCell ref="N84:O84"/>
    <mergeCell ref="Q84:R84"/>
    <mergeCell ref="A118:D118"/>
    <mergeCell ref="E118:F118"/>
    <mergeCell ref="H118:I118"/>
    <mergeCell ref="K118:L118"/>
    <mergeCell ref="N118:O118"/>
    <mergeCell ref="Q118:R118"/>
    <mergeCell ref="U86:U89"/>
    <mergeCell ref="A103:D103"/>
    <mergeCell ref="E103:F103"/>
    <mergeCell ref="H103:I103"/>
    <mergeCell ref="K103:L103"/>
    <mergeCell ref="N103:O103"/>
    <mergeCell ref="Q103:R103"/>
    <mergeCell ref="A112:D112"/>
    <mergeCell ref="E112:F112"/>
    <mergeCell ref="H112:I112"/>
    <mergeCell ref="K112:L112"/>
    <mergeCell ref="N112:O112"/>
    <mergeCell ref="Q112:R112"/>
    <mergeCell ref="H108:I108"/>
    <mergeCell ref="H109:I109"/>
    <mergeCell ref="H110:I110"/>
    <mergeCell ref="H111:I111"/>
    <mergeCell ref="K110:L110"/>
    <mergeCell ref="A42:C42"/>
    <mergeCell ref="E42:F42"/>
    <mergeCell ref="H42:I42"/>
    <mergeCell ref="K42:L42"/>
    <mergeCell ref="N42:O42"/>
    <mergeCell ref="Q42:R42"/>
    <mergeCell ref="A43:C43"/>
    <mergeCell ref="E43:F43"/>
    <mergeCell ref="H43:I43"/>
    <mergeCell ref="K43:L43"/>
    <mergeCell ref="N43:O43"/>
    <mergeCell ref="Q43:R43"/>
    <mergeCell ref="E25:F25"/>
    <mergeCell ref="E26:F26"/>
    <mergeCell ref="E27:F27"/>
    <mergeCell ref="A25:C25"/>
    <mergeCell ref="A26:C26"/>
    <mergeCell ref="A27:C27"/>
    <mergeCell ref="H25:I25"/>
    <mergeCell ref="H26:I26"/>
    <mergeCell ref="H27:I27"/>
    <mergeCell ref="K25:L25"/>
    <mergeCell ref="K26:L26"/>
    <mergeCell ref="K27:L27"/>
    <mergeCell ref="N25:O25"/>
    <mergeCell ref="N26:O26"/>
    <mergeCell ref="N27:O27"/>
    <mergeCell ref="Q25:R25"/>
    <mergeCell ref="Q26:R26"/>
    <mergeCell ref="Q27:R27"/>
  </mergeCells>
  <pageMargins left="0.48" right="0.22" top="0.44" bottom="0.26" header="0.44" footer="0.27"/>
  <pageSetup paperSize="5" scale="63" fitToHeight="0" orientation="landscape" horizontalDpi="4294967293" verticalDpi="4294967293"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684B2-03C9-4898-B408-3B7586E5BA24}">
  <sheetPr codeName="Sheet3"/>
  <dimension ref="A1:BH76"/>
  <sheetViews>
    <sheetView workbookViewId="0">
      <pane xSplit="1" topLeftCell="B1" activePane="topRight" state="frozen"/>
      <selection activeCell="A4" sqref="A4"/>
      <selection pane="topRight" activeCell="A7" sqref="A7"/>
    </sheetView>
  </sheetViews>
  <sheetFormatPr defaultRowHeight="12.75" x14ac:dyDescent="0.2"/>
  <cols>
    <col min="1" max="1" width="30.28515625" style="129" customWidth="1"/>
    <col min="2" max="2" width="9.28515625" style="128" bestFit="1" customWidth="1"/>
    <col min="3" max="3" width="8.28515625" style="128" bestFit="1" customWidth="1"/>
    <col min="4" max="4" width="6.7109375" style="128" bestFit="1" customWidth="1"/>
    <col min="5" max="5" width="11.28515625" style="129" bestFit="1" customWidth="1"/>
    <col min="6" max="6" width="7.7109375" style="128" bestFit="1" customWidth="1"/>
    <col min="7" max="7" width="8.28515625" style="128" bestFit="1" customWidth="1"/>
    <col min="8" max="8" width="5.140625" style="128" bestFit="1" customWidth="1"/>
    <col min="9" max="9" width="11.28515625" style="128" bestFit="1" customWidth="1"/>
    <col min="10" max="10" width="7.7109375" style="127" bestFit="1" customWidth="1"/>
    <col min="11" max="11" width="8.28515625" style="128" bestFit="1" customWidth="1"/>
    <col min="12" max="12" width="5.140625" style="128" bestFit="1" customWidth="1"/>
    <col min="13" max="13" width="11.28515625" style="128" bestFit="1" customWidth="1"/>
    <col min="14" max="14" width="7.7109375" style="127" bestFit="1" customWidth="1"/>
    <col min="15" max="15" width="8.28515625" style="128" bestFit="1" customWidth="1"/>
    <col min="16" max="16" width="5.140625" style="128" bestFit="1" customWidth="1"/>
    <col min="17" max="17" width="11.28515625" style="128" bestFit="1" customWidth="1"/>
    <col min="18" max="18" width="7.7109375" style="127" bestFit="1" customWidth="1"/>
    <col min="19" max="19" width="8.28515625" style="128" bestFit="1" customWidth="1"/>
    <col min="20" max="20" width="5" style="128" customWidth="1"/>
    <col min="21" max="21" width="11.28515625" style="128" bestFit="1" customWidth="1"/>
    <col min="22" max="22" width="12.28515625" style="136" bestFit="1" customWidth="1"/>
    <col min="23" max="23" width="39.140625" style="126" customWidth="1"/>
    <col min="24" max="24" width="107.7109375" style="467" customWidth="1"/>
    <col min="25" max="60" width="9.140625" style="467"/>
    <col min="61" max="16384" width="9.140625" style="126"/>
  </cols>
  <sheetData>
    <row r="1" spans="1:60" ht="15.75" x14ac:dyDescent="0.25">
      <c r="A1" s="138" t="s">
        <v>169</v>
      </c>
      <c r="E1" s="128"/>
      <c r="J1" s="128"/>
      <c r="N1" s="128"/>
      <c r="R1" s="128"/>
      <c r="V1" s="128"/>
    </row>
    <row r="2" spans="1:60" ht="5.25" customHeight="1" x14ac:dyDescent="0.2">
      <c r="A2" s="128"/>
      <c r="E2" s="128"/>
      <c r="J2" s="128"/>
      <c r="N2" s="128"/>
      <c r="R2" s="128"/>
      <c r="V2" s="128"/>
    </row>
    <row r="3" spans="1:60" s="128" customFormat="1" ht="14.25" x14ac:dyDescent="0.2">
      <c r="A3" s="134" t="s">
        <v>212</v>
      </c>
      <c r="B3" s="132">
        <f>17.03*1.05</f>
        <v>17.881500000000003</v>
      </c>
      <c r="C3" s="468" t="s">
        <v>211</v>
      </c>
      <c r="F3" s="137"/>
      <c r="G3" s="137"/>
      <c r="H3" s="137"/>
      <c r="I3" s="137"/>
      <c r="X3" s="415"/>
      <c r="Y3" s="415"/>
      <c r="Z3" s="415"/>
      <c r="AA3" s="415"/>
      <c r="AB3" s="415"/>
      <c r="AC3" s="415"/>
      <c r="AD3" s="415"/>
      <c r="AE3" s="415"/>
      <c r="AF3" s="415"/>
      <c r="AG3" s="415"/>
      <c r="AH3" s="415"/>
      <c r="AI3" s="415"/>
      <c r="AJ3" s="415"/>
      <c r="AK3" s="415"/>
      <c r="AL3" s="415"/>
      <c r="AM3" s="415"/>
      <c r="AN3" s="415"/>
      <c r="AO3" s="415"/>
      <c r="AP3" s="415"/>
      <c r="AQ3" s="415"/>
      <c r="AR3" s="415"/>
      <c r="AS3" s="415"/>
      <c r="AT3" s="415"/>
      <c r="AU3" s="415"/>
      <c r="AV3" s="415"/>
      <c r="AW3" s="415"/>
      <c r="AX3" s="415"/>
      <c r="AY3" s="415"/>
      <c r="AZ3" s="415"/>
      <c r="BA3" s="415"/>
      <c r="BB3" s="415"/>
      <c r="BC3" s="415"/>
      <c r="BD3" s="415"/>
      <c r="BE3" s="415"/>
      <c r="BF3" s="415"/>
      <c r="BG3" s="415"/>
      <c r="BH3" s="415"/>
    </row>
    <row r="4" spans="1:60" ht="5.25" customHeight="1" thickBot="1" x14ac:dyDescent="0.25">
      <c r="A4" s="128"/>
      <c r="E4" s="128"/>
      <c r="J4" s="128"/>
      <c r="N4" s="128"/>
      <c r="R4" s="128"/>
      <c r="V4" s="128"/>
    </row>
    <row r="5" spans="1:60" ht="16.5" thickBot="1" x14ac:dyDescent="0.3">
      <c r="A5" s="469" t="s">
        <v>169</v>
      </c>
      <c r="B5" s="782" t="s">
        <v>0</v>
      </c>
      <c r="C5" s="782"/>
      <c r="D5" s="782"/>
      <c r="E5" s="783"/>
      <c r="F5" s="784" t="s">
        <v>1</v>
      </c>
      <c r="G5" s="782"/>
      <c r="H5" s="782"/>
      <c r="I5" s="783"/>
      <c r="J5" s="785" t="s">
        <v>2</v>
      </c>
      <c r="K5" s="786"/>
      <c r="L5" s="786"/>
      <c r="M5" s="787"/>
      <c r="N5" s="784" t="s">
        <v>3</v>
      </c>
      <c r="O5" s="782"/>
      <c r="P5" s="782"/>
      <c r="Q5" s="783"/>
      <c r="R5" s="784" t="s">
        <v>4</v>
      </c>
      <c r="S5" s="782"/>
      <c r="T5" s="782"/>
      <c r="U5" s="783"/>
      <c r="V5" s="275"/>
    </row>
    <row r="6" spans="1:60" s="130" customFormat="1" ht="39" thickBot="1" x14ac:dyDescent="0.25">
      <c r="A6" s="470" t="s">
        <v>78</v>
      </c>
      <c r="B6" s="471" t="s">
        <v>120</v>
      </c>
      <c r="C6" s="472" t="s">
        <v>127</v>
      </c>
      <c r="D6" s="472" t="s">
        <v>79</v>
      </c>
      <c r="E6" s="473" t="s">
        <v>24</v>
      </c>
      <c r="F6" s="474" t="s">
        <v>120</v>
      </c>
      <c r="G6" s="472" t="s">
        <v>127</v>
      </c>
      <c r="H6" s="472" t="s">
        <v>79</v>
      </c>
      <c r="I6" s="153" t="s">
        <v>24</v>
      </c>
      <c r="J6" s="474" t="s">
        <v>120</v>
      </c>
      <c r="K6" s="472" t="s">
        <v>127</v>
      </c>
      <c r="L6" s="472" t="s">
        <v>79</v>
      </c>
      <c r="M6" s="153" t="s">
        <v>24</v>
      </c>
      <c r="N6" s="474" t="s">
        <v>120</v>
      </c>
      <c r="O6" s="472" t="s">
        <v>127</v>
      </c>
      <c r="P6" s="472" t="s">
        <v>79</v>
      </c>
      <c r="Q6" s="153" t="s">
        <v>24</v>
      </c>
      <c r="R6" s="474" t="s">
        <v>120</v>
      </c>
      <c r="S6" s="472" t="s">
        <v>127</v>
      </c>
      <c r="T6" s="472" t="s">
        <v>79</v>
      </c>
      <c r="U6" s="148" t="s">
        <v>24</v>
      </c>
      <c r="V6" s="157" t="s">
        <v>113</v>
      </c>
      <c r="W6" s="157" t="s">
        <v>35</v>
      </c>
      <c r="X6" s="475"/>
      <c r="Y6" s="475"/>
      <c r="Z6" s="475"/>
      <c r="AA6" s="475"/>
      <c r="AB6" s="475"/>
      <c r="AC6" s="475"/>
      <c r="AD6" s="475"/>
      <c r="AE6" s="475"/>
      <c r="AF6" s="475"/>
      <c r="AG6" s="475"/>
      <c r="AH6" s="475"/>
      <c r="AI6" s="475"/>
      <c r="AJ6" s="475"/>
      <c r="AK6" s="475"/>
      <c r="AL6" s="475"/>
      <c r="AM6" s="475"/>
      <c r="AN6" s="475"/>
      <c r="AO6" s="475"/>
      <c r="AP6" s="475"/>
      <c r="AQ6" s="475"/>
      <c r="AR6" s="475"/>
      <c r="AS6" s="475"/>
      <c r="AT6" s="475"/>
      <c r="AU6" s="475"/>
      <c r="AV6" s="475"/>
      <c r="AW6" s="475"/>
      <c r="AX6" s="475"/>
      <c r="AY6" s="475"/>
      <c r="AZ6" s="475"/>
      <c r="BA6" s="475"/>
      <c r="BB6" s="475"/>
      <c r="BC6" s="475"/>
      <c r="BD6" s="475"/>
      <c r="BE6" s="475"/>
      <c r="BF6" s="475"/>
      <c r="BG6" s="475"/>
      <c r="BH6" s="475"/>
    </row>
    <row r="7" spans="1:60" x14ac:dyDescent="0.2">
      <c r="A7" s="476"/>
      <c r="B7" s="477">
        <f t="shared" ref="B7:B17" si="0">$B$3</f>
        <v>17.881500000000003</v>
      </c>
      <c r="C7" s="478"/>
      <c r="D7" s="478"/>
      <c r="E7" s="479">
        <f t="shared" ref="E7:E17" si="1">ROUND(((C7*B7)*D7),0)</f>
        <v>0</v>
      </c>
      <c r="F7" s="480">
        <f>$B7*1.05</f>
        <v>18.775575000000003</v>
      </c>
      <c r="G7" s="478"/>
      <c r="H7" s="478"/>
      <c r="I7" s="479">
        <f>ROUND(((G7*F7)*H7),0)</f>
        <v>0</v>
      </c>
      <c r="J7" s="480">
        <f>$F7*1.05</f>
        <v>19.714353750000004</v>
      </c>
      <c r="K7" s="478"/>
      <c r="L7" s="478"/>
      <c r="M7" s="479">
        <f t="shared" ref="M7:M17" si="2">ROUND(((K7*J7)*L7),0)</f>
        <v>0</v>
      </c>
      <c r="N7" s="480">
        <f>$J7*1.05</f>
        <v>20.700071437500004</v>
      </c>
      <c r="O7" s="478"/>
      <c r="P7" s="478"/>
      <c r="Q7" s="479">
        <f t="shared" ref="Q7:Q17" si="3">ROUND(((O7*N7)*P7),0)</f>
        <v>0</v>
      </c>
      <c r="R7" s="480">
        <f>$N7*1.05</f>
        <v>21.735075009375006</v>
      </c>
      <c r="S7" s="478"/>
      <c r="T7" s="478"/>
      <c r="U7" s="479">
        <f t="shared" ref="U7:U17" si="4">ROUND(((S7*R7)*T7),0)</f>
        <v>0</v>
      </c>
      <c r="V7" s="158">
        <f>E7+I7+M7+Q7+U7</f>
        <v>0</v>
      </c>
      <c r="W7" s="481"/>
    </row>
    <row r="8" spans="1:60" x14ac:dyDescent="0.2">
      <c r="A8" s="476"/>
      <c r="B8" s="482">
        <f t="shared" si="0"/>
        <v>17.881500000000003</v>
      </c>
      <c r="C8" s="435"/>
      <c r="D8" s="483"/>
      <c r="E8" s="484">
        <f t="shared" si="1"/>
        <v>0</v>
      </c>
      <c r="F8" s="485">
        <f t="shared" ref="F8:F17" si="5">$B8*1.05</f>
        <v>18.775575000000003</v>
      </c>
      <c r="G8" s="435"/>
      <c r="H8" s="483"/>
      <c r="I8" s="484">
        <f t="shared" ref="I8:I17" si="6">ROUND(((G8*F8)*H8),0)</f>
        <v>0</v>
      </c>
      <c r="J8" s="485">
        <f t="shared" ref="J8:J17" si="7">$F8*1.05</f>
        <v>19.714353750000004</v>
      </c>
      <c r="K8" s="435"/>
      <c r="L8" s="483"/>
      <c r="M8" s="484">
        <f t="shared" si="2"/>
        <v>0</v>
      </c>
      <c r="N8" s="485">
        <f t="shared" ref="N8:N16" si="8">$J8*1.05</f>
        <v>20.700071437500004</v>
      </c>
      <c r="O8" s="435"/>
      <c r="P8" s="483"/>
      <c r="Q8" s="484">
        <f t="shared" si="3"/>
        <v>0</v>
      </c>
      <c r="R8" s="485">
        <f t="shared" ref="R8:R16" si="9">$N8*1.05</f>
        <v>21.735075009375006</v>
      </c>
      <c r="S8" s="435"/>
      <c r="T8" s="483"/>
      <c r="U8" s="484">
        <f t="shared" si="4"/>
        <v>0</v>
      </c>
      <c r="V8" s="158">
        <f t="shared" ref="V8:V17" si="10">E8+I8+M8+Q8+U8</f>
        <v>0</v>
      </c>
      <c r="W8" s="486"/>
    </row>
    <row r="9" spans="1:60" x14ac:dyDescent="0.2">
      <c r="A9" s="476"/>
      <c r="B9" s="482">
        <f t="shared" si="0"/>
        <v>17.881500000000003</v>
      </c>
      <c r="C9" s="487"/>
      <c r="D9" s="483"/>
      <c r="E9" s="484">
        <f t="shared" si="1"/>
        <v>0</v>
      </c>
      <c r="F9" s="485">
        <f t="shared" si="5"/>
        <v>18.775575000000003</v>
      </c>
      <c r="G9" s="435"/>
      <c r="H9" s="483"/>
      <c r="I9" s="484">
        <f t="shared" si="6"/>
        <v>0</v>
      </c>
      <c r="J9" s="485">
        <f t="shared" si="7"/>
        <v>19.714353750000004</v>
      </c>
      <c r="K9" s="487"/>
      <c r="L9" s="483"/>
      <c r="M9" s="484">
        <f t="shared" si="2"/>
        <v>0</v>
      </c>
      <c r="N9" s="485">
        <f t="shared" si="8"/>
        <v>20.700071437500004</v>
      </c>
      <c r="O9" s="435"/>
      <c r="P9" s="483"/>
      <c r="Q9" s="484">
        <f t="shared" si="3"/>
        <v>0</v>
      </c>
      <c r="R9" s="485">
        <f t="shared" si="9"/>
        <v>21.735075009375006</v>
      </c>
      <c r="S9" s="487"/>
      <c r="T9" s="483"/>
      <c r="U9" s="484">
        <f t="shared" si="4"/>
        <v>0</v>
      </c>
      <c r="V9" s="158">
        <f t="shared" si="10"/>
        <v>0</v>
      </c>
      <c r="W9" s="486"/>
    </row>
    <row r="10" spans="1:60" x14ac:dyDescent="0.2">
      <c r="A10" s="476"/>
      <c r="B10" s="482">
        <f t="shared" si="0"/>
        <v>17.881500000000003</v>
      </c>
      <c r="C10" s="487"/>
      <c r="D10" s="483"/>
      <c r="E10" s="484">
        <f t="shared" si="1"/>
        <v>0</v>
      </c>
      <c r="F10" s="485">
        <f t="shared" si="5"/>
        <v>18.775575000000003</v>
      </c>
      <c r="G10" s="487"/>
      <c r="H10" s="483"/>
      <c r="I10" s="484">
        <f t="shared" si="6"/>
        <v>0</v>
      </c>
      <c r="J10" s="485">
        <f t="shared" si="7"/>
        <v>19.714353750000004</v>
      </c>
      <c r="K10" s="435"/>
      <c r="L10" s="483"/>
      <c r="M10" s="484">
        <f t="shared" si="2"/>
        <v>0</v>
      </c>
      <c r="N10" s="485">
        <f t="shared" si="8"/>
        <v>20.700071437500004</v>
      </c>
      <c r="O10" s="487"/>
      <c r="P10" s="483"/>
      <c r="Q10" s="484">
        <f t="shared" si="3"/>
        <v>0</v>
      </c>
      <c r="R10" s="485">
        <f t="shared" si="9"/>
        <v>21.735075009375006</v>
      </c>
      <c r="S10" s="435"/>
      <c r="T10" s="483"/>
      <c r="U10" s="484">
        <f t="shared" si="4"/>
        <v>0</v>
      </c>
      <c r="V10" s="158">
        <f t="shared" si="10"/>
        <v>0</v>
      </c>
      <c r="W10" s="486"/>
    </row>
    <row r="11" spans="1:60" x14ac:dyDescent="0.2">
      <c r="A11" s="476"/>
      <c r="B11" s="482">
        <f t="shared" si="0"/>
        <v>17.881500000000003</v>
      </c>
      <c r="C11" s="487"/>
      <c r="D11" s="483"/>
      <c r="E11" s="484">
        <f t="shared" si="1"/>
        <v>0</v>
      </c>
      <c r="F11" s="485">
        <f t="shared" si="5"/>
        <v>18.775575000000003</v>
      </c>
      <c r="G11" s="487"/>
      <c r="H11" s="483"/>
      <c r="I11" s="484">
        <f t="shared" si="6"/>
        <v>0</v>
      </c>
      <c r="J11" s="485">
        <f t="shared" si="7"/>
        <v>19.714353750000004</v>
      </c>
      <c r="K11" s="487"/>
      <c r="L11" s="483"/>
      <c r="M11" s="484">
        <f t="shared" si="2"/>
        <v>0</v>
      </c>
      <c r="N11" s="485">
        <f t="shared" si="8"/>
        <v>20.700071437500004</v>
      </c>
      <c r="O11" s="487"/>
      <c r="P11" s="483"/>
      <c r="Q11" s="484">
        <f t="shared" si="3"/>
        <v>0</v>
      </c>
      <c r="R11" s="485">
        <f t="shared" si="9"/>
        <v>21.735075009375006</v>
      </c>
      <c r="S11" s="487"/>
      <c r="T11" s="483"/>
      <c r="U11" s="484">
        <f t="shared" si="4"/>
        <v>0</v>
      </c>
      <c r="V11" s="158">
        <f t="shared" si="10"/>
        <v>0</v>
      </c>
      <c r="W11" s="486"/>
    </row>
    <row r="12" spans="1:60" x14ac:dyDescent="0.2">
      <c r="A12" s="476"/>
      <c r="B12" s="482">
        <f t="shared" si="0"/>
        <v>17.881500000000003</v>
      </c>
      <c r="C12" s="487"/>
      <c r="D12" s="483"/>
      <c r="E12" s="484">
        <f t="shared" si="1"/>
        <v>0</v>
      </c>
      <c r="F12" s="485">
        <f t="shared" si="5"/>
        <v>18.775575000000003</v>
      </c>
      <c r="G12" s="487"/>
      <c r="H12" s="483"/>
      <c r="I12" s="484">
        <f t="shared" si="6"/>
        <v>0</v>
      </c>
      <c r="J12" s="485">
        <f t="shared" si="7"/>
        <v>19.714353750000004</v>
      </c>
      <c r="K12" s="487"/>
      <c r="L12" s="483"/>
      <c r="M12" s="484">
        <f t="shared" si="2"/>
        <v>0</v>
      </c>
      <c r="N12" s="485">
        <f t="shared" si="8"/>
        <v>20.700071437500004</v>
      </c>
      <c r="O12" s="487"/>
      <c r="P12" s="483"/>
      <c r="Q12" s="484">
        <f t="shared" si="3"/>
        <v>0</v>
      </c>
      <c r="R12" s="485">
        <f t="shared" si="9"/>
        <v>21.735075009375006</v>
      </c>
      <c r="S12" s="487"/>
      <c r="T12" s="483"/>
      <c r="U12" s="484">
        <f t="shared" si="4"/>
        <v>0</v>
      </c>
      <c r="V12" s="158">
        <f t="shared" si="10"/>
        <v>0</v>
      </c>
      <c r="W12" s="486"/>
    </row>
    <row r="13" spans="1:60" x14ac:dyDescent="0.2">
      <c r="A13" s="476"/>
      <c r="B13" s="482">
        <f t="shared" si="0"/>
        <v>17.881500000000003</v>
      </c>
      <c r="C13" s="487"/>
      <c r="D13" s="483"/>
      <c r="E13" s="484">
        <f t="shared" si="1"/>
        <v>0</v>
      </c>
      <c r="F13" s="485">
        <f t="shared" si="5"/>
        <v>18.775575000000003</v>
      </c>
      <c r="G13" s="487"/>
      <c r="H13" s="483"/>
      <c r="I13" s="484">
        <f t="shared" si="6"/>
        <v>0</v>
      </c>
      <c r="J13" s="485">
        <f t="shared" si="7"/>
        <v>19.714353750000004</v>
      </c>
      <c r="K13" s="487"/>
      <c r="L13" s="483"/>
      <c r="M13" s="484">
        <f t="shared" si="2"/>
        <v>0</v>
      </c>
      <c r="N13" s="485">
        <f t="shared" si="8"/>
        <v>20.700071437500004</v>
      </c>
      <c r="O13" s="487"/>
      <c r="P13" s="483"/>
      <c r="Q13" s="484">
        <f t="shared" si="3"/>
        <v>0</v>
      </c>
      <c r="R13" s="485">
        <f t="shared" si="9"/>
        <v>21.735075009375006</v>
      </c>
      <c r="S13" s="487"/>
      <c r="T13" s="483"/>
      <c r="U13" s="484">
        <f t="shared" si="4"/>
        <v>0</v>
      </c>
      <c r="V13" s="158">
        <f t="shared" si="10"/>
        <v>0</v>
      </c>
      <c r="W13" s="486"/>
    </row>
    <row r="14" spans="1:60" x14ac:dyDescent="0.2">
      <c r="A14" s="476"/>
      <c r="B14" s="482">
        <f t="shared" si="0"/>
        <v>17.881500000000003</v>
      </c>
      <c r="C14" s="487"/>
      <c r="D14" s="483"/>
      <c r="E14" s="484">
        <f t="shared" si="1"/>
        <v>0</v>
      </c>
      <c r="F14" s="485">
        <f t="shared" si="5"/>
        <v>18.775575000000003</v>
      </c>
      <c r="G14" s="487"/>
      <c r="H14" s="483"/>
      <c r="I14" s="484">
        <f t="shared" si="6"/>
        <v>0</v>
      </c>
      <c r="J14" s="485">
        <f t="shared" si="7"/>
        <v>19.714353750000004</v>
      </c>
      <c r="K14" s="487"/>
      <c r="L14" s="483"/>
      <c r="M14" s="484">
        <f t="shared" si="2"/>
        <v>0</v>
      </c>
      <c r="N14" s="485">
        <f t="shared" si="8"/>
        <v>20.700071437500004</v>
      </c>
      <c r="O14" s="487"/>
      <c r="P14" s="483"/>
      <c r="Q14" s="484">
        <f t="shared" si="3"/>
        <v>0</v>
      </c>
      <c r="R14" s="485">
        <f t="shared" si="9"/>
        <v>21.735075009375006</v>
      </c>
      <c r="S14" s="487"/>
      <c r="T14" s="483"/>
      <c r="U14" s="484">
        <f t="shared" si="4"/>
        <v>0</v>
      </c>
      <c r="V14" s="158">
        <f t="shared" si="10"/>
        <v>0</v>
      </c>
      <c r="W14" s="486"/>
    </row>
    <row r="15" spans="1:60" x14ac:dyDescent="0.2">
      <c r="A15" s="476"/>
      <c r="B15" s="482">
        <f t="shared" si="0"/>
        <v>17.881500000000003</v>
      </c>
      <c r="C15" s="487"/>
      <c r="D15" s="483"/>
      <c r="E15" s="484">
        <f t="shared" si="1"/>
        <v>0</v>
      </c>
      <c r="F15" s="485">
        <f t="shared" si="5"/>
        <v>18.775575000000003</v>
      </c>
      <c r="G15" s="487"/>
      <c r="H15" s="483"/>
      <c r="I15" s="484">
        <f t="shared" si="6"/>
        <v>0</v>
      </c>
      <c r="J15" s="485">
        <f t="shared" si="7"/>
        <v>19.714353750000004</v>
      </c>
      <c r="K15" s="487"/>
      <c r="L15" s="483"/>
      <c r="M15" s="484">
        <f t="shared" si="2"/>
        <v>0</v>
      </c>
      <c r="N15" s="485">
        <f t="shared" si="8"/>
        <v>20.700071437500004</v>
      </c>
      <c r="O15" s="487"/>
      <c r="P15" s="483"/>
      <c r="Q15" s="484">
        <f t="shared" si="3"/>
        <v>0</v>
      </c>
      <c r="R15" s="485">
        <f t="shared" si="9"/>
        <v>21.735075009375006</v>
      </c>
      <c r="S15" s="487"/>
      <c r="T15" s="483"/>
      <c r="U15" s="484">
        <f t="shared" si="4"/>
        <v>0</v>
      </c>
      <c r="V15" s="158">
        <f t="shared" si="10"/>
        <v>0</v>
      </c>
      <c r="W15" s="486"/>
    </row>
    <row r="16" spans="1:60" x14ac:dyDescent="0.2">
      <c r="A16" s="476"/>
      <c r="B16" s="482">
        <f t="shared" si="0"/>
        <v>17.881500000000003</v>
      </c>
      <c r="C16" s="487"/>
      <c r="D16" s="483"/>
      <c r="E16" s="484">
        <f t="shared" si="1"/>
        <v>0</v>
      </c>
      <c r="F16" s="485">
        <f t="shared" si="5"/>
        <v>18.775575000000003</v>
      </c>
      <c r="G16" s="487"/>
      <c r="H16" s="483"/>
      <c r="I16" s="484">
        <f t="shared" si="6"/>
        <v>0</v>
      </c>
      <c r="J16" s="485">
        <f t="shared" si="7"/>
        <v>19.714353750000004</v>
      </c>
      <c r="K16" s="487"/>
      <c r="L16" s="483"/>
      <c r="M16" s="484">
        <f t="shared" si="2"/>
        <v>0</v>
      </c>
      <c r="N16" s="485">
        <f t="shared" si="8"/>
        <v>20.700071437500004</v>
      </c>
      <c r="O16" s="487"/>
      <c r="P16" s="483"/>
      <c r="Q16" s="484">
        <f t="shared" si="3"/>
        <v>0</v>
      </c>
      <c r="R16" s="485">
        <f t="shared" si="9"/>
        <v>21.735075009375006</v>
      </c>
      <c r="S16" s="487"/>
      <c r="T16" s="483"/>
      <c r="U16" s="484">
        <f t="shared" si="4"/>
        <v>0</v>
      </c>
      <c r="V16" s="158">
        <f t="shared" si="10"/>
        <v>0</v>
      </c>
      <c r="W16" s="486"/>
    </row>
    <row r="17" spans="1:60" x14ac:dyDescent="0.2">
      <c r="A17" s="476"/>
      <c r="B17" s="482">
        <f t="shared" si="0"/>
        <v>17.881500000000003</v>
      </c>
      <c r="C17" s="487"/>
      <c r="D17" s="483"/>
      <c r="E17" s="484">
        <f t="shared" si="1"/>
        <v>0</v>
      </c>
      <c r="F17" s="485">
        <f t="shared" si="5"/>
        <v>18.775575000000003</v>
      </c>
      <c r="G17" s="487"/>
      <c r="H17" s="483"/>
      <c r="I17" s="484">
        <f t="shared" si="6"/>
        <v>0</v>
      </c>
      <c r="J17" s="485">
        <f t="shared" si="7"/>
        <v>19.714353750000004</v>
      </c>
      <c r="K17" s="487"/>
      <c r="L17" s="483"/>
      <c r="M17" s="484">
        <f t="shared" si="2"/>
        <v>0</v>
      </c>
      <c r="N17" s="485"/>
      <c r="O17" s="487"/>
      <c r="P17" s="483"/>
      <c r="Q17" s="484">
        <f t="shared" si="3"/>
        <v>0</v>
      </c>
      <c r="R17" s="485"/>
      <c r="S17" s="487"/>
      <c r="T17" s="483"/>
      <c r="U17" s="484">
        <f t="shared" si="4"/>
        <v>0</v>
      </c>
      <c r="V17" s="158">
        <f t="shared" si="10"/>
        <v>0</v>
      </c>
      <c r="W17" s="486"/>
    </row>
    <row r="18" spans="1:60" ht="13.5" thickBot="1" x14ac:dyDescent="0.25">
      <c r="A18" s="488"/>
      <c r="B18" s="150"/>
      <c r="C18" s="150"/>
      <c r="D18" s="151"/>
      <c r="E18" s="489">
        <f>SUM(E7:E16)</f>
        <v>0</v>
      </c>
      <c r="F18" s="146"/>
      <c r="G18" s="150"/>
      <c r="H18" s="151"/>
      <c r="I18" s="489">
        <f>SUM(I7:I16)</f>
        <v>0</v>
      </c>
      <c r="J18" s="146"/>
      <c r="K18" s="150"/>
      <c r="L18" s="151"/>
      <c r="M18" s="489">
        <f>SUM(M7:M16)</f>
        <v>0</v>
      </c>
      <c r="N18" s="146"/>
      <c r="O18" s="150"/>
      <c r="P18" s="151"/>
      <c r="Q18" s="489">
        <f>SUM(Q7:Q16)</f>
        <v>0</v>
      </c>
      <c r="R18" s="146"/>
      <c r="S18" s="150"/>
      <c r="T18" s="151"/>
      <c r="U18" s="489">
        <f>SUM(U7:U16)</f>
        <v>0</v>
      </c>
      <c r="V18" s="490">
        <f>SUM(V7:V17)</f>
        <v>0</v>
      </c>
      <c r="W18" s="136"/>
    </row>
    <row r="19" spans="1:60" s="493" customFormat="1" ht="5.25" customHeight="1" thickTop="1" thickBot="1" x14ac:dyDescent="0.25">
      <c r="A19" s="491"/>
      <c r="B19" s="152"/>
      <c r="C19" s="152"/>
      <c r="D19" s="152"/>
      <c r="E19" s="149"/>
      <c r="F19" s="147"/>
      <c r="G19" s="152"/>
      <c r="H19" s="152"/>
      <c r="I19" s="149"/>
      <c r="J19" s="147"/>
      <c r="K19" s="152"/>
      <c r="L19" s="152"/>
      <c r="M19" s="149"/>
      <c r="N19" s="147"/>
      <c r="O19" s="152"/>
      <c r="P19" s="152"/>
      <c r="Q19" s="149"/>
      <c r="R19" s="147"/>
      <c r="S19" s="152"/>
      <c r="T19" s="152"/>
      <c r="U19" s="149"/>
      <c r="V19" s="159"/>
      <c r="W19" s="492"/>
      <c r="X19" s="467"/>
      <c r="Y19" s="467"/>
      <c r="Z19" s="467"/>
      <c r="AA19" s="467"/>
      <c r="AB19" s="467"/>
      <c r="AC19" s="467"/>
      <c r="AD19" s="467"/>
      <c r="AE19" s="467"/>
      <c r="AF19" s="467"/>
      <c r="AG19" s="467"/>
      <c r="AH19" s="467"/>
      <c r="AI19" s="467"/>
      <c r="AJ19" s="467"/>
      <c r="AK19" s="467"/>
      <c r="AL19" s="467"/>
      <c r="AM19" s="467"/>
      <c r="AN19" s="467"/>
      <c r="AO19" s="467"/>
      <c r="AP19" s="467"/>
      <c r="AQ19" s="467"/>
      <c r="AR19" s="467"/>
      <c r="AS19" s="467"/>
      <c r="AT19" s="467"/>
      <c r="AU19" s="467"/>
      <c r="AV19" s="467"/>
      <c r="AW19" s="467"/>
      <c r="AX19" s="467"/>
      <c r="AY19" s="467"/>
      <c r="AZ19" s="467"/>
      <c r="BA19" s="467"/>
      <c r="BB19" s="467"/>
      <c r="BC19" s="467"/>
      <c r="BD19" s="467"/>
      <c r="BE19" s="467"/>
      <c r="BF19" s="467"/>
      <c r="BG19" s="467"/>
      <c r="BH19" s="467"/>
    </row>
    <row r="20" spans="1:60" s="465" customFormat="1" x14ac:dyDescent="0.2">
      <c r="A20" s="494"/>
      <c r="X20" s="460"/>
      <c r="Y20" s="460"/>
      <c r="Z20" s="460"/>
      <c r="AA20" s="460"/>
      <c r="AB20" s="460"/>
      <c r="AC20" s="460"/>
      <c r="AD20" s="460"/>
      <c r="AE20" s="460"/>
      <c r="AF20" s="460"/>
      <c r="AG20" s="460"/>
      <c r="AH20" s="460"/>
      <c r="AI20" s="460"/>
      <c r="AJ20" s="460"/>
      <c r="AK20" s="460"/>
      <c r="AL20" s="460"/>
      <c r="AM20" s="460"/>
      <c r="AN20" s="460"/>
      <c r="AO20" s="460"/>
      <c r="AP20" s="460"/>
      <c r="AQ20" s="460"/>
      <c r="AR20" s="460"/>
      <c r="AS20" s="460"/>
      <c r="AT20" s="460"/>
      <c r="AU20" s="460"/>
      <c r="AV20" s="460"/>
      <c r="AW20" s="460"/>
      <c r="AX20" s="460"/>
      <c r="AY20" s="460"/>
      <c r="AZ20" s="460"/>
      <c r="BA20" s="460"/>
      <c r="BB20" s="460"/>
      <c r="BC20" s="460"/>
      <c r="BD20" s="460"/>
      <c r="BE20" s="460"/>
      <c r="BF20" s="460"/>
      <c r="BG20" s="460"/>
      <c r="BH20" s="460"/>
    </row>
    <row r="21" spans="1:60" s="465" customFormat="1" x14ac:dyDescent="0.2">
      <c r="A21" s="494"/>
      <c r="N21" s="495"/>
      <c r="O21" s="496"/>
      <c r="X21" s="460"/>
      <c r="Y21" s="460"/>
      <c r="Z21" s="460"/>
      <c r="AA21" s="460"/>
      <c r="AB21" s="460"/>
      <c r="AC21" s="460"/>
      <c r="AD21" s="460"/>
      <c r="AE21" s="460"/>
      <c r="AF21" s="460"/>
      <c r="AG21" s="460"/>
      <c r="AH21" s="460"/>
      <c r="AI21" s="460"/>
      <c r="AJ21" s="460"/>
      <c r="AK21" s="460"/>
      <c r="AL21" s="460"/>
      <c r="AM21" s="460"/>
      <c r="AN21" s="460"/>
      <c r="AO21" s="460"/>
      <c r="AP21" s="460"/>
      <c r="AQ21" s="460"/>
      <c r="AR21" s="460"/>
      <c r="AS21" s="460"/>
      <c r="AT21" s="460"/>
      <c r="AU21" s="460"/>
      <c r="AV21" s="460"/>
      <c r="AW21" s="460"/>
      <c r="AX21" s="460"/>
      <c r="AY21" s="460"/>
      <c r="AZ21" s="460"/>
      <c r="BA21" s="460"/>
      <c r="BB21" s="460"/>
      <c r="BC21" s="460"/>
      <c r="BD21" s="460"/>
      <c r="BE21" s="460"/>
      <c r="BF21" s="460"/>
      <c r="BG21" s="460"/>
      <c r="BH21" s="460"/>
    </row>
    <row r="22" spans="1:60" s="465" customFormat="1" ht="14.25" x14ac:dyDescent="0.2">
      <c r="A22" s="465" t="s">
        <v>163</v>
      </c>
      <c r="B22" s="497"/>
      <c r="F22" s="498"/>
      <c r="G22" s="498"/>
      <c r="H22" s="498"/>
      <c r="I22" s="498"/>
      <c r="X22" s="460"/>
      <c r="Y22" s="460"/>
      <c r="Z22" s="460"/>
      <c r="AA22" s="460"/>
      <c r="AB22" s="460"/>
      <c r="AC22" s="460"/>
      <c r="AD22" s="460"/>
      <c r="AE22" s="460"/>
      <c r="AF22" s="460"/>
      <c r="AG22" s="460"/>
      <c r="AH22" s="460"/>
      <c r="AI22" s="460"/>
      <c r="AJ22" s="460"/>
      <c r="AK22" s="460"/>
      <c r="AL22" s="460"/>
      <c r="AM22" s="460"/>
      <c r="AN22" s="460"/>
      <c r="AO22" s="460"/>
      <c r="AP22" s="460"/>
      <c r="AQ22" s="460"/>
      <c r="AR22" s="460"/>
      <c r="AS22" s="460"/>
      <c r="AT22" s="460"/>
      <c r="AU22" s="460"/>
      <c r="AV22" s="460"/>
      <c r="AW22" s="460"/>
      <c r="AX22" s="460"/>
      <c r="AY22" s="460"/>
      <c r="AZ22" s="460"/>
      <c r="BA22" s="460"/>
      <c r="BB22" s="460"/>
      <c r="BC22" s="460"/>
      <c r="BD22" s="460"/>
      <c r="BE22" s="460"/>
      <c r="BF22" s="460"/>
      <c r="BG22" s="460"/>
      <c r="BH22" s="460"/>
    </row>
    <row r="23" spans="1:60" s="465" customFormat="1" ht="14.25" x14ac:dyDescent="0.2">
      <c r="B23" s="498"/>
      <c r="F23" s="498"/>
      <c r="G23" s="498"/>
      <c r="H23" s="498"/>
      <c r="I23" s="498"/>
      <c r="X23" s="460"/>
      <c r="Y23" s="460"/>
      <c r="Z23" s="460"/>
      <c r="AA23" s="460"/>
      <c r="AB23" s="460"/>
      <c r="AC23" s="460"/>
      <c r="AD23" s="460"/>
      <c r="AE23" s="460"/>
      <c r="AF23" s="460"/>
      <c r="AG23" s="460"/>
      <c r="AH23" s="460"/>
      <c r="AI23" s="460"/>
      <c r="AJ23" s="460"/>
      <c r="AK23" s="460"/>
      <c r="AL23" s="460"/>
      <c r="AM23" s="460"/>
      <c r="AN23" s="460"/>
      <c r="AO23" s="460"/>
      <c r="AP23" s="460"/>
      <c r="AQ23" s="460"/>
      <c r="AR23" s="460"/>
      <c r="AS23" s="460"/>
      <c r="AT23" s="460"/>
      <c r="AU23" s="460"/>
      <c r="AV23" s="460"/>
      <c r="AW23" s="460"/>
      <c r="AX23" s="460"/>
      <c r="AY23" s="460"/>
      <c r="AZ23" s="460"/>
      <c r="BA23" s="460"/>
      <c r="BB23" s="460"/>
      <c r="BC23" s="460"/>
      <c r="BD23" s="460"/>
      <c r="BE23" s="460"/>
      <c r="BF23" s="460"/>
      <c r="BG23" s="460"/>
      <c r="BH23" s="460"/>
    </row>
    <row r="24" spans="1:60" s="494" customFormat="1" ht="14.25" x14ac:dyDescent="0.2">
      <c r="A24" s="2" t="s">
        <v>14</v>
      </c>
      <c r="B24" s="498"/>
      <c r="C24" s="465"/>
      <c r="D24" s="465"/>
      <c r="E24" s="465"/>
      <c r="F24" s="498"/>
      <c r="G24" s="498"/>
      <c r="H24" s="498"/>
      <c r="I24" s="498"/>
      <c r="J24" s="465"/>
      <c r="X24" s="466"/>
      <c r="Y24" s="466"/>
      <c r="Z24" s="466"/>
      <c r="AA24" s="466"/>
      <c r="AB24" s="466"/>
      <c r="AC24" s="466"/>
      <c r="AD24" s="466"/>
      <c r="AE24" s="466"/>
      <c r="AF24" s="466"/>
      <c r="AG24" s="466"/>
      <c r="AH24" s="466"/>
      <c r="AI24" s="466"/>
      <c r="AJ24" s="466"/>
      <c r="AK24" s="466"/>
      <c r="AL24" s="466"/>
      <c r="AM24" s="466"/>
      <c r="AN24" s="466"/>
      <c r="AO24" s="466"/>
      <c r="AP24" s="466"/>
      <c r="AQ24" s="466"/>
      <c r="AR24" s="466"/>
      <c r="AS24" s="466"/>
      <c r="AT24" s="466"/>
      <c r="AU24" s="466"/>
      <c r="AV24" s="466"/>
      <c r="AW24" s="466"/>
      <c r="AX24" s="466"/>
      <c r="AY24" s="466"/>
      <c r="AZ24" s="466"/>
      <c r="BA24" s="466"/>
      <c r="BB24" s="466"/>
      <c r="BC24" s="466"/>
      <c r="BD24" s="466"/>
      <c r="BE24" s="466"/>
      <c r="BF24" s="466"/>
      <c r="BG24" s="466"/>
      <c r="BH24" s="466"/>
    </row>
    <row r="25" spans="1:60" s="494" customFormat="1" ht="14.25" x14ac:dyDescent="0.2">
      <c r="A25" s="196" t="s">
        <v>47</v>
      </c>
      <c r="B25" s="503"/>
      <c r="C25" s="504"/>
      <c r="D25" s="504"/>
      <c r="E25" s="504"/>
      <c r="F25" s="498"/>
      <c r="G25" s="498"/>
      <c r="H25" s="498"/>
      <c r="I25" s="498"/>
      <c r="J25" s="465"/>
      <c r="X25" s="466"/>
      <c r="Y25" s="466"/>
      <c r="Z25" s="466"/>
      <c r="AA25" s="466"/>
      <c r="AB25" s="466"/>
      <c r="AC25" s="466"/>
      <c r="AD25" s="466"/>
      <c r="AE25" s="466"/>
      <c r="AF25" s="466"/>
      <c r="AG25" s="466"/>
      <c r="AH25" s="466"/>
      <c r="AI25" s="466"/>
      <c r="AJ25" s="466"/>
      <c r="AK25" s="466"/>
      <c r="AL25" s="466"/>
      <c r="AM25" s="466"/>
      <c r="AN25" s="466"/>
      <c r="AO25" s="466"/>
      <c r="AP25" s="466"/>
      <c r="AQ25" s="466"/>
      <c r="AR25" s="466"/>
      <c r="AS25" s="466"/>
      <c r="AT25" s="466"/>
      <c r="AU25" s="466"/>
      <c r="AV25" s="466"/>
      <c r="AW25" s="466"/>
      <c r="AX25" s="466"/>
      <c r="AY25" s="466"/>
      <c r="AZ25" s="466"/>
      <c r="BA25" s="466"/>
      <c r="BB25" s="466"/>
      <c r="BC25" s="466"/>
      <c r="BD25" s="466"/>
      <c r="BE25" s="466"/>
      <c r="BF25" s="466"/>
      <c r="BG25" s="466"/>
      <c r="BH25" s="466"/>
    </row>
    <row r="26" spans="1:60" s="494" customFormat="1" ht="14.25" x14ac:dyDescent="0.2">
      <c r="A26" s="499"/>
      <c r="B26" s="498"/>
      <c r="C26" s="465"/>
      <c r="D26" s="465"/>
      <c r="E26" s="465"/>
      <c r="F26" s="498"/>
      <c r="G26" s="498"/>
      <c r="H26" s="498"/>
      <c r="I26" s="498"/>
      <c r="J26" s="465"/>
      <c r="X26" s="466"/>
      <c r="Y26" s="466"/>
      <c r="Z26" s="466"/>
      <c r="AA26" s="466"/>
      <c r="AB26" s="466"/>
      <c r="AC26" s="466"/>
      <c r="AD26" s="466"/>
      <c r="AE26" s="466"/>
      <c r="AF26" s="466"/>
      <c r="AG26" s="466"/>
      <c r="AH26" s="466"/>
      <c r="AI26" s="466"/>
      <c r="AJ26" s="466"/>
      <c r="AK26" s="466"/>
      <c r="AL26" s="466"/>
      <c r="AM26" s="466"/>
      <c r="AN26" s="466"/>
      <c r="AO26" s="466"/>
      <c r="AP26" s="466"/>
      <c r="AQ26" s="466"/>
      <c r="AR26" s="466"/>
      <c r="AS26" s="466"/>
      <c r="AT26" s="466"/>
      <c r="AU26" s="466"/>
      <c r="AV26" s="466"/>
      <c r="AW26" s="466"/>
      <c r="AX26" s="466"/>
      <c r="AY26" s="466"/>
      <c r="AZ26" s="466"/>
      <c r="BA26" s="466"/>
      <c r="BB26" s="466"/>
      <c r="BC26" s="466"/>
      <c r="BD26" s="466"/>
      <c r="BE26" s="466"/>
      <c r="BF26" s="466"/>
      <c r="BG26" s="466"/>
      <c r="BH26" s="466"/>
    </row>
    <row r="27" spans="1:60" s="494" customFormat="1" x14ac:dyDescent="0.2">
      <c r="A27" s="499"/>
      <c r="C27" s="465"/>
      <c r="D27" s="465"/>
      <c r="E27" s="465"/>
      <c r="X27" s="466"/>
      <c r="Y27" s="466"/>
      <c r="Z27" s="466"/>
      <c r="AA27" s="466"/>
      <c r="AB27" s="466"/>
      <c r="AC27" s="466"/>
      <c r="AD27" s="466"/>
      <c r="AE27" s="466"/>
      <c r="AF27" s="466"/>
      <c r="AG27" s="466"/>
      <c r="AH27" s="466"/>
      <c r="AI27" s="466"/>
      <c r="AJ27" s="466"/>
      <c r="AK27" s="466"/>
      <c r="AL27" s="466"/>
      <c r="AM27" s="466"/>
      <c r="AN27" s="466"/>
      <c r="AO27" s="466"/>
      <c r="AP27" s="466"/>
      <c r="AQ27" s="466"/>
      <c r="AR27" s="466"/>
      <c r="AS27" s="466"/>
      <c r="AT27" s="466"/>
      <c r="AU27" s="466"/>
      <c r="AV27" s="466"/>
      <c r="AW27" s="466"/>
      <c r="AX27" s="466"/>
      <c r="AY27" s="466"/>
      <c r="AZ27" s="466"/>
      <c r="BA27" s="466"/>
      <c r="BB27" s="466"/>
      <c r="BC27" s="466"/>
      <c r="BD27" s="466"/>
      <c r="BE27" s="466"/>
      <c r="BF27" s="466"/>
      <c r="BG27" s="466"/>
      <c r="BH27" s="466"/>
    </row>
    <row r="28" spans="1:60" s="494" customFormat="1" x14ac:dyDescent="0.2">
      <c r="A28" s="499"/>
      <c r="C28" s="465"/>
      <c r="D28" s="465"/>
      <c r="E28" s="465"/>
      <c r="X28" s="466"/>
      <c r="Y28" s="466"/>
      <c r="Z28" s="466"/>
      <c r="AA28" s="466"/>
      <c r="AB28" s="466"/>
      <c r="AC28" s="466"/>
      <c r="AD28" s="466"/>
      <c r="AE28" s="466"/>
      <c r="AF28" s="466"/>
      <c r="AG28" s="466"/>
      <c r="AH28" s="466"/>
      <c r="AI28" s="466"/>
      <c r="AJ28" s="466"/>
      <c r="AK28" s="466"/>
      <c r="AL28" s="466"/>
      <c r="AM28" s="466"/>
      <c r="AN28" s="466"/>
      <c r="AO28" s="466"/>
      <c r="AP28" s="466"/>
      <c r="AQ28" s="466"/>
      <c r="AR28" s="466"/>
      <c r="AS28" s="466"/>
      <c r="AT28" s="466"/>
      <c r="AU28" s="466"/>
      <c r="AV28" s="466"/>
      <c r="AW28" s="466"/>
      <c r="AX28" s="466"/>
      <c r="AY28" s="466"/>
      <c r="AZ28" s="466"/>
      <c r="BA28" s="466"/>
      <c r="BB28" s="466"/>
      <c r="BC28" s="466"/>
      <c r="BD28" s="466"/>
      <c r="BE28" s="466"/>
      <c r="BF28" s="466"/>
      <c r="BG28" s="466"/>
      <c r="BH28" s="466"/>
    </row>
    <row r="29" spans="1:60" s="494" customFormat="1" x14ac:dyDescent="0.2">
      <c r="A29" s="500"/>
      <c r="C29" s="465"/>
      <c r="D29" s="465"/>
      <c r="E29" s="465"/>
      <c r="X29" s="466"/>
      <c r="Y29" s="466"/>
      <c r="Z29" s="466"/>
      <c r="AA29" s="466"/>
      <c r="AB29" s="466"/>
      <c r="AC29" s="466"/>
      <c r="AD29" s="466"/>
      <c r="AE29" s="466"/>
      <c r="AF29" s="466"/>
      <c r="AG29" s="466"/>
      <c r="AH29" s="466"/>
      <c r="AI29" s="466"/>
      <c r="AJ29" s="466"/>
      <c r="AK29" s="466"/>
      <c r="AL29" s="466"/>
      <c r="AM29" s="466"/>
      <c r="AN29" s="466"/>
      <c r="AO29" s="466"/>
      <c r="AP29" s="466"/>
      <c r="AQ29" s="466"/>
      <c r="AR29" s="466"/>
      <c r="AS29" s="466"/>
      <c r="AT29" s="466"/>
      <c r="AU29" s="466"/>
      <c r="AV29" s="466"/>
      <c r="AW29" s="466"/>
      <c r="AX29" s="466"/>
      <c r="AY29" s="466"/>
      <c r="AZ29" s="466"/>
      <c r="BA29" s="466"/>
      <c r="BB29" s="466"/>
      <c r="BC29" s="466"/>
      <c r="BD29" s="466"/>
      <c r="BE29" s="466"/>
      <c r="BF29" s="466"/>
      <c r="BG29" s="466"/>
      <c r="BH29" s="466"/>
    </row>
    <row r="30" spans="1:60" s="494" customFormat="1" x14ac:dyDescent="0.2">
      <c r="A30" s="500"/>
      <c r="C30" s="465"/>
      <c r="D30" s="465"/>
      <c r="E30" s="465"/>
      <c r="X30" s="466"/>
      <c r="Y30" s="466"/>
      <c r="Z30" s="466"/>
      <c r="AA30" s="466"/>
      <c r="AB30" s="466"/>
      <c r="AC30" s="466"/>
      <c r="AD30" s="466"/>
      <c r="AE30" s="466"/>
      <c r="AF30" s="466"/>
      <c r="AG30" s="466"/>
      <c r="AH30" s="466"/>
      <c r="AI30" s="466"/>
      <c r="AJ30" s="466"/>
      <c r="AK30" s="466"/>
      <c r="AL30" s="466"/>
      <c r="AM30" s="466"/>
      <c r="AN30" s="466"/>
      <c r="AO30" s="466"/>
      <c r="AP30" s="466"/>
      <c r="AQ30" s="466"/>
      <c r="AR30" s="466"/>
      <c r="AS30" s="466"/>
      <c r="AT30" s="466"/>
      <c r="AU30" s="466"/>
      <c r="AV30" s="466"/>
      <c r="AW30" s="466"/>
      <c r="AX30" s="466"/>
      <c r="AY30" s="466"/>
      <c r="AZ30" s="466"/>
      <c r="BA30" s="466"/>
      <c r="BB30" s="466"/>
      <c r="BC30" s="466"/>
      <c r="BD30" s="466"/>
      <c r="BE30" s="466"/>
      <c r="BF30" s="466"/>
      <c r="BG30" s="466"/>
      <c r="BH30" s="466"/>
    </row>
    <row r="31" spans="1:60" s="494" customFormat="1" x14ac:dyDescent="0.2">
      <c r="A31" s="500"/>
      <c r="C31" s="465"/>
      <c r="D31" s="465"/>
      <c r="E31" s="465"/>
      <c r="X31" s="466"/>
      <c r="Y31" s="466"/>
      <c r="Z31" s="466"/>
      <c r="AA31" s="466"/>
      <c r="AB31" s="466"/>
      <c r="AC31" s="466"/>
      <c r="AD31" s="466"/>
      <c r="AE31" s="466"/>
      <c r="AF31" s="466"/>
      <c r="AG31" s="466"/>
      <c r="AH31" s="466"/>
      <c r="AI31" s="466"/>
      <c r="AJ31" s="466"/>
      <c r="AK31" s="466"/>
      <c r="AL31" s="466"/>
      <c r="AM31" s="466"/>
      <c r="AN31" s="466"/>
      <c r="AO31" s="466"/>
      <c r="AP31" s="466"/>
      <c r="AQ31" s="466"/>
      <c r="AR31" s="466"/>
      <c r="AS31" s="466"/>
      <c r="AT31" s="466"/>
      <c r="AU31" s="466"/>
      <c r="AV31" s="466"/>
      <c r="AW31" s="466"/>
      <c r="AX31" s="466"/>
      <c r="AY31" s="466"/>
      <c r="AZ31" s="466"/>
      <c r="BA31" s="466"/>
      <c r="BB31" s="466"/>
      <c r="BC31" s="466"/>
      <c r="BD31" s="466"/>
      <c r="BE31" s="466"/>
      <c r="BF31" s="466"/>
      <c r="BG31" s="466"/>
      <c r="BH31" s="466"/>
    </row>
    <row r="32" spans="1:60" s="494" customFormat="1" x14ac:dyDescent="0.2">
      <c r="A32" s="500"/>
      <c r="C32" s="465"/>
      <c r="D32" s="465"/>
      <c r="E32" s="465"/>
      <c r="X32" s="466"/>
      <c r="Y32" s="466"/>
      <c r="Z32" s="466"/>
      <c r="AA32" s="466"/>
      <c r="AB32" s="466"/>
      <c r="AC32" s="466"/>
      <c r="AD32" s="466"/>
      <c r="AE32" s="466"/>
      <c r="AF32" s="466"/>
      <c r="AG32" s="466"/>
      <c r="AH32" s="466"/>
      <c r="AI32" s="466"/>
      <c r="AJ32" s="466"/>
      <c r="AK32" s="466"/>
      <c r="AL32" s="466"/>
      <c r="AM32" s="466"/>
      <c r="AN32" s="466"/>
      <c r="AO32" s="466"/>
      <c r="AP32" s="466"/>
      <c r="AQ32" s="466"/>
      <c r="AR32" s="466"/>
      <c r="AS32" s="466"/>
      <c r="AT32" s="466"/>
      <c r="AU32" s="466"/>
      <c r="AV32" s="466"/>
      <c r="AW32" s="466"/>
      <c r="AX32" s="466"/>
      <c r="AY32" s="466"/>
      <c r="AZ32" s="466"/>
      <c r="BA32" s="466"/>
      <c r="BB32" s="466"/>
      <c r="BC32" s="466"/>
      <c r="BD32" s="466"/>
      <c r="BE32" s="466"/>
      <c r="BF32" s="466"/>
      <c r="BG32" s="466"/>
      <c r="BH32" s="466"/>
    </row>
    <row r="33" spans="1:60" s="494" customFormat="1" x14ac:dyDescent="0.2">
      <c r="A33" s="499"/>
      <c r="C33" s="465"/>
      <c r="D33" s="465"/>
      <c r="E33" s="465"/>
      <c r="X33" s="466"/>
      <c r="Y33" s="466"/>
      <c r="Z33" s="466"/>
      <c r="AA33" s="466"/>
      <c r="AB33" s="466"/>
      <c r="AC33" s="466"/>
      <c r="AD33" s="466"/>
      <c r="AE33" s="466"/>
      <c r="AF33" s="466"/>
      <c r="AG33" s="466"/>
      <c r="AH33" s="466"/>
      <c r="AI33" s="466"/>
      <c r="AJ33" s="466"/>
      <c r="AK33" s="466"/>
      <c r="AL33" s="466"/>
      <c r="AM33" s="466"/>
      <c r="AN33" s="466"/>
      <c r="AO33" s="466"/>
      <c r="AP33" s="466"/>
      <c r="AQ33" s="466"/>
      <c r="AR33" s="466"/>
      <c r="AS33" s="466"/>
      <c r="AT33" s="466"/>
      <c r="AU33" s="466"/>
      <c r="AV33" s="466"/>
      <c r="AW33" s="466"/>
      <c r="AX33" s="466"/>
      <c r="AY33" s="466"/>
      <c r="AZ33" s="466"/>
      <c r="BA33" s="466"/>
      <c r="BB33" s="466"/>
      <c r="BC33" s="466"/>
      <c r="BD33" s="466"/>
      <c r="BE33" s="466"/>
      <c r="BF33" s="466"/>
      <c r="BG33" s="466"/>
      <c r="BH33" s="466"/>
    </row>
    <row r="34" spans="1:60" s="494" customFormat="1" x14ac:dyDescent="0.2">
      <c r="A34" s="499"/>
      <c r="C34" s="465"/>
      <c r="D34" s="465"/>
      <c r="E34" s="465"/>
      <c r="X34" s="466"/>
      <c r="Y34" s="466"/>
      <c r="Z34" s="466"/>
      <c r="AA34" s="466"/>
      <c r="AB34" s="466"/>
      <c r="AC34" s="466"/>
      <c r="AD34" s="466"/>
      <c r="AE34" s="466"/>
      <c r="AF34" s="466"/>
      <c r="AG34" s="466"/>
      <c r="AH34" s="466"/>
      <c r="AI34" s="466"/>
      <c r="AJ34" s="466"/>
      <c r="AK34" s="466"/>
      <c r="AL34" s="466"/>
      <c r="AM34" s="466"/>
      <c r="AN34" s="466"/>
      <c r="AO34" s="466"/>
      <c r="AP34" s="466"/>
      <c r="AQ34" s="466"/>
      <c r="AR34" s="466"/>
      <c r="AS34" s="466"/>
      <c r="AT34" s="466"/>
      <c r="AU34" s="466"/>
      <c r="AV34" s="466"/>
      <c r="AW34" s="466"/>
      <c r="AX34" s="466"/>
      <c r="AY34" s="466"/>
      <c r="AZ34" s="466"/>
      <c r="BA34" s="466"/>
      <c r="BB34" s="466"/>
      <c r="BC34" s="466"/>
      <c r="BD34" s="466"/>
      <c r="BE34" s="466"/>
      <c r="BF34" s="466"/>
      <c r="BG34" s="466"/>
      <c r="BH34" s="466"/>
    </row>
    <row r="35" spans="1:60" s="494" customFormat="1" x14ac:dyDescent="0.2">
      <c r="A35" s="500"/>
      <c r="C35" s="465"/>
      <c r="D35" s="465"/>
      <c r="E35" s="465"/>
      <c r="X35" s="466"/>
      <c r="Y35" s="466"/>
      <c r="Z35" s="466"/>
      <c r="AA35" s="466"/>
      <c r="AB35" s="466"/>
      <c r="AC35" s="466"/>
      <c r="AD35" s="466"/>
      <c r="AE35" s="466"/>
      <c r="AF35" s="466"/>
      <c r="AG35" s="466"/>
      <c r="AH35" s="466"/>
      <c r="AI35" s="466"/>
      <c r="AJ35" s="466"/>
      <c r="AK35" s="466"/>
      <c r="AL35" s="466"/>
      <c r="AM35" s="466"/>
      <c r="AN35" s="466"/>
      <c r="AO35" s="466"/>
      <c r="AP35" s="466"/>
      <c r="AQ35" s="466"/>
      <c r="AR35" s="466"/>
      <c r="AS35" s="466"/>
      <c r="AT35" s="466"/>
      <c r="AU35" s="466"/>
      <c r="AV35" s="466"/>
      <c r="AW35" s="466"/>
      <c r="AX35" s="466"/>
      <c r="AY35" s="466"/>
      <c r="AZ35" s="466"/>
      <c r="BA35" s="466"/>
      <c r="BB35" s="466"/>
      <c r="BC35" s="466"/>
      <c r="BD35" s="466"/>
      <c r="BE35" s="466"/>
      <c r="BF35" s="466"/>
      <c r="BG35" s="466"/>
      <c r="BH35" s="466"/>
    </row>
    <row r="36" spans="1:60" s="494" customFormat="1" x14ac:dyDescent="0.2">
      <c r="A36" s="500"/>
      <c r="C36" s="465"/>
      <c r="D36" s="465"/>
      <c r="E36" s="465"/>
      <c r="X36" s="466"/>
      <c r="Y36" s="466"/>
      <c r="Z36" s="466"/>
      <c r="AA36" s="466"/>
      <c r="AB36" s="466"/>
      <c r="AC36" s="466"/>
      <c r="AD36" s="466"/>
      <c r="AE36" s="466"/>
      <c r="AF36" s="466"/>
      <c r="AG36" s="466"/>
      <c r="AH36" s="466"/>
      <c r="AI36" s="466"/>
      <c r="AJ36" s="466"/>
      <c r="AK36" s="466"/>
      <c r="AL36" s="466"/>
      <c r="AM36" s="466"/>
      <c r="AN36" s="466"/>
      <c r="AO36" s="466"/>
      <c r="AP36" s="466"/>
      <c r="AQ36" s="466"/>
      <c r="AR36" s="466"/>
      <c r="AS36" s="466"/>
      <c r="AT36" s="466"/>
      <c r="AU36" s="466"/>
      <c r="AV36" s="466"/>
      <c r="AW36" s="466"/>
      <c r="AX36" s="466"/>
      <c r="AY36" s="466"/>
      <c r="AZ36" s="466"/>
      <c r="BA36" s="466"/>
      <c r="BB36" s="466"/>
      <c r="BC36" s="466"/>
      <c r="BD36" s="466"/>
      <c r="BE36" s="466"/>
      <c r="BF36" s="466"/>
      <c r="BG36" s="466"/>
      <c r="BH36" s="466"/>
    </row>
    <row r="37" spans="1:60" s="494" customFormat="1" ht="13.5" x14ac:dyDescent="0.2">
      <c r="A37" s="501"/>
      <c r="C37" s="465"/>
      <c r="D37" s="465"/>
      <c r="E37" s="465"/>
      <c r="X37" s="466"/>
      <c r="Y37" s="466"/>
      <c r="Z37" s="466"/>
      <c r="AA37" s="466"/>
      <c r="AB37" s="466"/>
      <c r="AC37" s="466"/>
      <c r="AD37" s="466"/>
      <c r="AE37" s="466"/>
      <c r="AF37" s="466"/>
      <c r="AG37" s="466"/>
      <c r="AH37" s="466"/>
      <c r="AI37" s="466"/>
      <c r="AJ37" s="466"/>
      <c r="AK37" s="466"/>
      <c r="AL37" s="466"/>
      <c r="AM37" s="466"/>
      <c r="AN37" s="466"/>
      <c r="AO37" s="466"/>
      <c r="AP37" s="466"/>
      <c r="AQ37" s="466"/>
      <c r="AR37" s="466"/>
      <c r="AS37" s="466"/>
      <c r="AT37" s="466"/>
      <c r="AU37" s="466"/>
      <c r="AV37" s="466"/>
      <c r="AW37" s="466"/>
      <c r="AX37" s="466"/>
      <c r="AY37" s="466"/>
      <c r="AZ37" s="466"/>
      <c r="BA37" s="466"/>
      <c r="BB37" s="466"/>
      <c r="BC37" s="466"/>
      <c r="BD37" s="466"/>
      <c r="BE37" s="466"/>
      <c r="BF37" s="466"/>
      <c r="BG37" s="466"/>
      <c r="BH37" s="466"/>
    </row>
    <row r="38" spans="1:60" s="494" customFormat="1" ht="13.5" x14ac:dyDescent="0.2">
      <c r="A38" s="501"/>
      <c r="C38" s="465"/>
      <c r="D38" s="465"/>
      <c r="E38" s="465"/>
      <c r="X38" s="466"/>
      <c r="Y38" s="466"/>
      <c r="Z38" s="466"/>
      <c r="AA38" s="466"/>
      <c r="AB38" s="466"/>
      <c r="AC38" s="466"/>
      <c r="AD38" s="466"/>
      <c r="AE38" s="466"/>
      <c r="AF38" s="466"/>
      <c r="AG38" s="466"/>
      <c r="AH38" s="466"/>
      <c r="AI38" s="466"/>
      <c r="AJ38" s="466"/>
      <c r="AK38" s="466"/>
      <c r="AL38" s="466"/>
      <c r="AM38" s="466"/>
      <c r="AN38" s="466"/>
      <c r="AO38" s="466"/>
      <c r="AP38" s="466"/>
      <c r="AQ38" s="466"/>
      <c r="AR38" s="466"/>
      <c r="AS38" s="466"/>
      <c r="AT38" s="466"/>
      <c r="AU38" s="466"/>
      <c r="AV38" s="466"/>
      <c r="AW38" s="466"/>
      <c r="AX38" s="466"/>
      <c r="AY38" s="466"/>
      <c r="AZ38" s="466"/>
      <c r="BA38" s="466"/>
      <c r="BB38" s="466"/>
      <c r="BC38" s="466"/>
      <c r="BD38" s="466"/>
      <c r="BE38" s="466"/>
      <c r="BF38" s="466"/>
      <c r="BG38" s="466"/>
      <c r="BH38" s="466"/>
    </row>
    <row r="39" spans="1:60" s="494" customFormat="1" x14ac:dyDescent="0.2">
      <c r="A39" s="500"/>
      <c r="X39" s="466"/>
      <c r="Y39" s="466"/>
      <c r="Z39" s="466"/>
      <c r="AA39" s="466"/>
      <c r="AB39" s="466"/>
      <c r="AC39" s="466"/>
      <c r="AD39" s="466"/>
      <c r="AE39" s="466"/>
      <c r="AF39" s="466"/>
      <c r="AG39" s="466"/>
      <c r="AH39" s="466"/>
      <c r="AI39" s="466"/>
      <c r="AJ39" s="466"/>
      <c r="AK39" s="466"/>
      <c r="AL39" s="466"/>
      <c r="AM39" s="466"/>
      <c r="AN39" s="466"/>
      <c r="AO39" s="466"/>
      <c r="AP39" s="466"/>
      <c r="AQ39" s="466"/>
      <c r="AR39" s="466"/>
      <c r="AS39" s="466"/>
      <c r="AT39" s="466"/>
      <c r="AU39" s="466"/>
      <c r="AV39" s="466"/>
      <c r="AW39" s="466"/>
      <c r="AX39" s="466"/>
      <c r="AY39" s="466"/>
      <c r="AZ39" s="466"/>
      <c r="BA39" s="466"/>
      <c r="BB39" s="466"/>
      <c r="BC39" s="466"/>
      <c r="BD39" s="466"/>
      <c r="BE39" s="466"/>
      <c r="BF39" s="466"/>
      <c r="BG39" s="466"/>
      <c r="BH39" s="466"/>
    </row>
    <row r="40" spans="1:60" s="494" customFormat="1" ht="13.5" x14ac:dyDescent="0.2">
      <c r="A40" s="501"/>
      <c r="X40" s="466"/>
      <c r="Y40" s="466"/>
      <c r="Z40" s="466"/>
      <c r="AA40" s="466"/>
      <c r="AB40" s="466"/>
      <c r="AC40" s="466"/>
      <c r="AD40" s="466"/>
      <c r="AE40" s="466"/>
      <c r="AF40" s="466"/>
      <c r="AG40" s="466"/>
      <c r="AH40" s="466"/>
      <c r="AI40" s="466"/>
      <c r="AJ40" s="466"/>
      <c r="AK40" s="466"/>
      <c r="AL40" s="466"/>
      <c r="AM40" s="466"/>
      <c r="AN40" s="466"/>
      <c r="AO40" s="466"/>
      <c r="AP40" s="466"/>
      <c r="AQ40" s="466"/>
      <c r="AR40" s="466"/>
      <c r="AS40" s="466"/>
      <c r="AT40" s="466"/>
      <c r="AU40" s="466"/>
      <c r="AV40" s="466"/>
      <c r="AW40" s="466"/>
      <c r="AX40" s="466"/>
      <c r="AY40" s="466"/>
      <c r="AZ40" s="466"/>
      <c r="BA40" s="466"/>
      <c r="BB40" s="466"/>
      <c r="BC40" s="466"/>
      <c r="BD40" s="466"/>
      <c r="BE40" s="466"/>
      <c r="BF40" s="466"/>
      <c r="BG40" s="466"/>
      <c r="BH40" s="466"/>
    </row>
    <row r="41" spans="1:60" s="494" customFormat="1" ht="13.5" x14ac:dyDescent="0.2">
      <c r="A41" s="501"/>
      <c r="X41" s="466"/>
      <c r="Y41" s="466"/>
      <c r="Z41" s="466"/>
      <c r="AA41" s="466"/>
      <c r="AB41" s="466"/>
      <c r="AC41" s="466"/>
      <c r="AD41" s="466"/>
      <c r="AE41" s="466"/>
      <c r="AF41" s="466"/>
      <c r="AG41" s="466"/>
      <c r="AH41" s="466"/>
      <c r="AI41" s="466"/>
      <c r="AJ41" s="466"/>
      <c r="AK41" s="466"/>
      <c r="AL41" s="466"/>
      <c r="AM41" s="466"/>
      <c r="AN41" s="466"/>
      <c r="AO41" s="466"/>
      <c r="AP41" s="466"/>
      <c r="AQ41" s="466"/>
      <c r="AR41" s="466"/>
      <c r="AS41" s="466"/>
      <c r="AT41" s="466"/>
      <c r="AU41" s="466"/>
      <c r="AV41" s="466"/>
      <c r="AW41" s="466"/>
      <c r="AX41" s="466"/>
      <c r="AY41" s="466"/>
      <c r="AZ41" s="466"/>
      <c r="BA41" s="466"/>
      <c r="BB41" s="466"/>
      <c r="BC41" s="466"/>
      <c r="BD41" s="466"/>
      <c r="BE41" s="466"/>
      <c r="BF41" s="466"/>
      <c r="BG41" s="466"/>
      <c r="BH41" s="466"/>
    </row>
    <row r="42" spans="1:60" s="494" customFormat="1" ht="13.5" x14ac:dyDescent="0.2">
      <c r="A42" s="501"/>
      <c r="X42" s="466"/>
      <c r="Y42" s="466"/>
      <c r="Z42" s="466"/>
      <c r="AA42" s="466"/>
      <c r="AB42" s="466"/>
      <c r="AC42" s="466"/>
      <c r="AD42" s="466"/>
      <c r="AE42" s="466"/>
      <c r="AF42" s="466"/>
      <c r="AG42" s="466"/>
      <c r="AH42" s="466"/>
      <c r="AI42" s="466"/>
      <c r="AJ42" s="466"/>
      <c r="AK42" s="466"/>
      <c r="AL42" s="466"/>
      <c r="AM42" s="466"/>
      <c r="AN42" s="466"/>
      <c r="AO42" s="466"/>
      <c r="AP42" s="466"/>
      <c r="AQ42" s="466"/>
      <c r="AR42" s="466"/>
      <c r="AS42" s="466"/>
      <c r="AT42" s="466"/>
      <c r="AU42" s="466"/>
      <c r="AV42" s="466"/>
      <c r="AW42" s="466"/>
      <c r="AX42" s="466"/>
      <c r="AY42" s="466"/>
      <c r="AZ42" s="466"/>
      <c r="BA42" s="466"/>
      <c r="BB42" s="466"/>
      <c r="BC42" s="466"/>
      <c r="BD42" s="466"/>
      <c r="BE42" s="466"/>
      <c r="BF42" s="466"/>
      <c r="BG42" s="466"/>
      <c r="BH42" s="466"/>
    </row>
    <row r="43" spans="1:60" s="494" customFormat="1" ht="13.5" x14ac:dyDescent="0.2">
      <c r="A43" s="501"/>
      <c r="X43" s="466"/>
      <c r="Y43" s="466"/>
      <c r="Z43" s="466"/>
      <c r="AA43" s="466"/>
      <c r="AB43" s="466"/>
      <c r="AC43" s="466"/>
      <c r="AD43" s="466"/>
      <c r="AE43" s="466"/>
      <c r="AF43" s="466"/>
      <c r="AG43" s="466"/>
      <c r="AH43" s="466"/>
      <c r="AI43" s="466"/>
      <c r="AJ43" s="466"/>
      <c r="AK43" s="466"/>
      <c r="AL43" s="466"/>
      <c r="AM43" s="466"/>
      <c r="AN43" s="466"/>
      <c r="AO43" s="466"/>
      <c r="AP43" s="466"/>
      <c r="AQ43" s="466"/>
      <c r="AR43" s="466"/>
      <c r="AS43" s="466"/>
      <c r="AT43" s="466"/>
      <c r="AU43" s="466"/>
      <c r="AV43" s="466"/>
      <c r="AW43" s="466"/>
      <c r="AX43" s="466"/>
      <c r="AY43" s="466"/>
      <c r="AZ43" s="466"/>
      <c r="BA43" s="466"/>
      <c r="BB43" s="466"/>
      <c r="BC43" s="466"/>
      <c r="BD43" s="466"/>
      <c r="BE43" s="466"/>
      <c r="BF43" s="466"/>
      <c r="BG43" s="466"/>
      <c r="BH43" s="466"/>
    </row>
    <row r="44" spans="1:60" s="494" customFormat="1" x14ac:dyDescent="0.2">
      <c r="A44" s="500"/>
      <c r="X44" s="466"/>
      <c r="Y44" s="466"/>
      <c r="Z44" s="466"/>
      <c r="AA44" s="466"/>
      <c r="AB44" s="466"/>
      <c r="AC44" s="466"/>
      <c r="AD44" s="466"/>
      <c r="AE44" s="466"/>
      <c r="AF44" s="466"/>
      <c r="AG44" s="466"/>
      <c r="AH44" s="466"/>
      <c r="AI44" s="466"/>
      <c r="AJ44" s="466"/>
      <c r="AK44" s="466"/>
      <c r="AL44" s="466"/>
      <c r="AM44" s="466"/>
      <c r="AN44" s="466"/>
      <c r="AO44" s="466"/>
      <c r="AP44" s="466"/>
      <c r="AQ44" s="466"/>
      <c r="AR44" s="466"/>
      <c r="AS44" s="466"/>
      <c r="AT44" s="466"/>
      <c r="AU44" s="466"/>
      <c r="AV44" s="466"/>
      <c r="AW44" s="466"/>
      <c r="AX44" s="466"/>
      <c r="AY44" s="466"/>
      <c r="AZ44" s="466"/>
      <c r="BA44" s="466"/>
      <c r="BB44" s="466"/>
      <c r="BC44" s="466"/>
      <c r="BD44" s="466"/>
      <c r="BE44" s="466"/>
      <c r="BF44" s="466"/>
      <c r="BG44" s="466"/>
      <c r="BH44" s="466"/>
    </row>
    <row r="45" spans="1:60" s="494" customFormat="1" ht="13.5" x14ac:dyDescent="0.2">
      <c r="A45" s="501"/>
      <c r="X45" s="466"/>
      <c r="Y45" s="466"/>
      <c r="Z45" s="466"/>
      <c r="AA45" s="466"/>
      <c r="AB45" s="466"/>
      <c r="AC45" s="466"/>
      <c r="AD45" s="466"/>
      <c r="AE45" s="466"/>
      <c r="AF45" s="466"/>
      <c r="AG45" s="466"/>
      <c r="AH45" s="466"/>
      <c r="AI45" s="466"/>
      <c r="AJ45" s="466"/>
      <c r="AK45" s="466"/>
      <c r="AL45" s="466"/>
      <c r="AM45" s="466"/>
      <c r="AN45" s="466"/>
      <c r="AO45" s="466"/>
      <c r="AP45" s="466"/>
      <c r="AQ45" s="466"/>
      <c r="AR45" s="466"/>
      <c r="AS45" s="466"/>
      <c r="AT45" s="466"/>
      <c r="AU45" s="466"/>
      <c r="AV45" s="466"/>
      <c r="AW45" s="466"/>
      <c r="AX45" s="466"/>
      <c r="AY45" s="466"/>
      <c r="AZ45" s="466"/>
      <c r="BA45" s="466"/>
      <c r="BB45" s="466"/>
      <c r="BC45" s="466"/>
      <c r="BD45" s="466"/>
      <c r="BE45" s="466"/>
      <c r="BF45" s="466"/>
      <c r="BG45" s="466"/>
      <c r="BH45" s="466"/>
    </row>
    <row r="46" spans="1:60" s="494" customFormat="1" ht="13.5" x14ac:dyDescent="0.2">
      <c r="A46" s="501"/>
      <c r="X46" s="466"/>
      <c r="Y46" s="466"/>
      <c r="Z46" s="466"/>
      <c r="AA46" s="466"/>
      <c r="AB46" s="466"/>
      <c r="AC46" s="466"/>
      <c r="AD46" s="466"/>
      <c r="AE46" s="466"/>
      <c r="AF46" s="466"/>
      <c r="AG46" s="466"/>
      <c r="AH46" s="466"/>
      <c r="AI46" s="466"/>
      <c r="AJ46" s="466"/>
      <c r="AK46" s="466"/>
      <c r="AL46" s="466"/>
      <c r="AM46" s="466"/>
      <c r="AN46" s="466"/>
      <c r="AO46" s="466"/>
      <c r="AP46" s="466"/>
      <c r="AQ46" s="466"/>
      <c r="AR46" s="466"/>
      <c r="AS46" s="466"/>
      <c r="AT46" s="466"/>
      <c r="AU46" s="466"/>
      <c r="AV46" s="466"/>
      <c r="AW46" s="466"/>
      <c r="AX46" s="466"/>
      <c r="AY46" s="466"/>
      <c r="AZ46" s="466"/>
      <c r="BA46" s="466"/>
      <c r="BB46" s="466"/>
      <c r="BC46" s="466"/>
      <c r="BD46" s="466"/>
      <c r="BE46" s="466"/>
      <c r="BF46" s="466"/>
      <c r="BG46" s="466"/>
      <c r="BH46" s="466"/>
    </row>
    <row r="47" spans="1:60" s="494" customFormat="1" ht="13.5" x14ac:dyDescent="0.2">
      <c r="A47" s="501"/>
      <c r="X47" s="466"/>
      <c r="Y47" s="466"/>
      <c r="Z47" s="466"/>
      <c r="AA47" s="466"/>
      <c r="AB47" s="466"/>
      <c r="AC47" s="466"/>
      <c r="AD47" s="466"/>
      <c r="AE47" s="466"/>
      <c r="AF47" s="466"/>
      <c r="AG47" s="466"/>
      <c r="AH47" s="466"/>
      <c r="AI47" s="466"/>
      <c r="AJ47" s="466"/>
      <c r="AK47" s="466"/>
      <c r="AL47" s="466"/>
      <c r="AM47" s="466"/>
      <c r="AN47" s="466"/>
      <c r="AO47" s="466"/>
      <c r="AP47" s="466"/>
      <c r="AQ47" s="466"/>
      <c r="AR47" s="466"/>
      <c r="AS47" s="466"/>
      <c r="AT47" s="466"/>
      <c r="AU47" s="466"/>
      <c r="AV47" s="466"/>
      <c r="AW47" s="466"/>
      <c r="AX47" s="466"/>
      <c r="AY47" s="466"/>
      <c r="AZ47" s="466"/>
      <c r="BA47" s="466"/>
      <c r="BB47" s="466"/>
      <c r="BC47" s="466"/>
      <c r="BD47" s="466"/>
      <c r="BE47" s="466"/>
      <c r="BF47" s="466"/>
      <c r="BG47" s="466"/>
      <c r="BH47" s="466"/>
    </row>
    <row r="48" spans="1:60" s="494" customFormat="1" ht="13.5" x14ac:dyDescent="0.2">
      <c r="A48" s="501"/>
      <c r="X48" s="466"/>
      <c r="Y48" s="466"/>
      <c r="Z48" s="466"/>
      <c r="AA48" s="466"/>
      <c r="AB48" s="466"/>
      <c r="AC48" s="466"/>
      <c r="AD48" s="466"/>
      <c r="AE48" s="466"/>
      <c r="AF48" s="466"/>
      <c r="AG48" s="466"/>
      <c r="AH48" s="466"/>
      <c r="AI48" s="466"/>
      <c r="AJ48" s="466"/>
      <c r="AK48" s="466"/>
      <c r="AL48" s="466"/>
      <c r="AM48" s="466"/>
      <c r="AN48" s="466"/>
      <c r="AO48" s="466"/>
      <c r="AP48" s="466"/>
      <c r="AQ48" s="466"/>
      <c r="AR48" s="466"/>
      <c r="AS48" s="466"/>
      <c r="AT48" s="466"/>
      <c r="AU48" s="466"/>
      <c r="AV48" s="466"/>
      <c r="AW48" s="466"/>
      <c r="AX48" s="466"/>
      <c r="AY48" s="466"/>
      <c r="AZ48" s="466"/>
      <c r="BA48" s="466"/>
      <c r="BB48" s="466"/>
      <c r="BC48" s="466"/>
      <c r="BD48" s="466"/>
      <c r="BE48" s="466"/>
      <c r="BF48" s="466"/>
      <c r="BG48" s="466"/>
      <c r="BH48" s="466"/>
    </row>
    <row r="49" spans="1:60" s="494" customFormat="1" ht="13.5" x14ac:dyDescent="0.2">
      <c r="A49" s="501"/>
      <c r="X49" s="466"/>
      <c r="Y49" s="466"/>
      <c r="Z49" s="466"/>
      <c r="AA49" s="466"/>
      <c r="AB49" s="466"/>
      <c r="AC49" s="466"/>
      <c r="AD49" s="466"/>
      <c r="AE49" s="466"/>
      <c r="AF49" s="466"/>
      <c r="AG49" s="466"/>
      <c r="AH49" s="466"/>
      <c r="AI49" s="466"/>
      <c r="AJ49" s="466"/>
      <c r="AK49" s="466"/>
      <c r="AL49" s="466"/>
      <c r="AM49" s="466"/>
      <c r="AN49" s="466"/>
      <c r="AO49" s="466"/>
      <c r="AP49" s="466"/>
      <c r="AQ49" s="466"/>
      <c r="AR49" s="466"/>
      <c r="AS49" s="466"/>
      <c r="AT49" s="466"/>
      <c r="AU49" s="466"/>
      <c r="AV49" s="466"/>
      <c r="AW49" s="466"/>
      <c r="AX49" s="466"/>
      <c r="AY49" s="466"/>
      <c r="AZ49" s="466"/>
      <c r="BA49" s="466"/>
      <c r="BB49" s="466"/>
      <c r="BC49" s="466"/>
      <c r="BD49" s="466"/>
      <c r="BE49" s="466"/>
      <c r="BF49" s="466"/>
      <c r="BG49" s="466"/>
      <c r="BH49" s="466"/>
    </row>
    <row r="50" spans="1:60" s="494" customFormat="1" x14ac:dyDescent="0.2">
      <c r="A50" s="499"/>
      <c r="X50" s="466"/>
      <c r="Y50" s="466"/>
      <c r="Z50" s="466"/>
      <c r="AA50" s="466"/>
      <c r="AB50" s="466"/>
      <c r="AC50" s="466"/>
      <c r="AD50" s="466"/>
      <c r="AE50" s="466"/>
      <c r="AF50" s="466"/>
      <c r="AG50" s="466"/>
      <c r="AH50" s="466"/>
      <c r="AI50" s="466"/>
      <c r="AJ50" s="466"/>
      <c r="AK50" s="466"/>
      <c r="AL50" s="466"/>
      <c r="AM50" s="466"/>
      <c r="AN50" s="466"/>
      <c r="AO50" s="466"/>
      <c r="AP50" s="466"/>
      <c r="AQ50" s="466"/>
      <c r="AR50" s="466"/>
      <c r="AS50" s="466"/>
      <c r="AT50" s="466"/>
      <c r="AU50" s="466"/>
      <c r="AV50" s="466"/>
      <c r="AW50" s="466"/>
      <c r="AX50" s="466"/>
      <c r="AY50" s="466"/>
      <c r="AZ50" s="466"/>
      <c r="BA50" s="466"/>
      <c r="BB50" s="466"/>
      <c r="BC50" s="466"/>
      <c r="BD50" s="466"/>
      <c r="BE50" s="466"/>
      <c r="BF50" s="466"/>
      <c r="BG50" s="466"/>
      <c r="BH50" s="466"/>
    </row>
    <row r="51" spans="1:60" s="494" customFormat="1" x14ac:dyDescent="0.2">
      <c r="A51" s="499"/>
      <c r="X51" s="466"/>
      <c r="Y51" s="466"/>
      <c r="Z51" s="466"/>
      <c r="AA51" s="466"/>
      <c r="AB51" s="466"/>
      <c r="AC51" s="466"/>
      <c r="AD51" s="466"/>
      <c r="AE51" s="466"/>
      <c r="AF51" s="466"/>
      <c r="AG51" s="466"/>
      <c r="AH51" s="466"/>
      <c r="AI51" s="466"/>
      <c r="AJ51" s="466"/>
      <c r="AK51" s="466"/>
      <c r="AL51" s="466"/>
      <c r="AM51" s="466"/>
      <c r="AN51" s="466"/>
      <c r="AO51" s="466"/>
      <c r="AP51" s="466"/>
      <c r="AQ51" s="466"/>
      <c r="AR51" s="466"/>
      <c r="AS51" s="466"/>
      <c r="AT51" s="466"/>
      <c r="AU51" s="466"/>
      <c r="AV51" s="466"/>
      <c r="AW51" s="466"/>
      <c r="AX51" s="466"/>
      <c r="AY51" s="466"/>
      <c r="AZ51" s="466"/>
      <c r="BA51" s="466"/>
      <c r="BB51" s="466"/>
      <c r="BC51" s="466"/>
      <c r="BD51" s="466"/>
      <c r="BE51" s="466"/>
      <c r="BF51" s="466"/>
      <c r="BG51" s="466"/>
      <c r="BH51" s="466"/>
    </row>
    <row r="52" spans="1:60" s="494" customFormat="1" x14ac:dyDescent="0.2">
      <c r="A52" s="500"/>
      <c r="X52" s="466"/>
      <c r="Y52" s="466"/>
      <c r="Z52" s="466"/>
      <c r="AA52" s="466"/>
      <c r="AB52" s="466"/>
      <c r="AC52" s="466"/>
      <c r="AD52" s="466"/>
      <c r="AE52" s="466"/>
      <c r="AF52" s="466"/>
      <c r="AG52" s="466"/>
      <c r="AH52" s="466"/>
      <c r="AI52" s="466"/>
      <c r="AJ52" s="466"/>
      <c r="AK52" s="466"/>
      <c r="AL52" s="466"/>
      <c r="AM52" s="466"/>
      <c r="AN52" s="466"/>
      <c r="AO52" s="466"/>
      <c r="AP52" s="466"/>
      <c r="AQ52" s="466"/>
      <c r="AR52" s="466"/>
      <c r="AS52" s="466"/>
      <c r="AT52" s="466"/>
      <c r="AU52" s="466"/>
      <c r="AV52" s="466"/>
      <c r="AW52" s="466"/>
      <c r="AX52" s="466"/>
      <c r="AY52" s="466"/>
      <c r="AZ52" s="466"/>
      <c r="BA52" s="466"/>
      <c r="BB52" s="466"/>
      <c r="BC52" s="466"/>
      <c r="BD52" s="466"/>
      <c r="BE52" s="466"/>
      <c r="BF52" s="466"/>
      <c r="BG52" s="466"/>
      <c r="BH52" s="466"/>
    </row>
    <row r="53" spans="1:60" s="494" customFormat="1" ht="13.5" x14ac:dyDescent="0.2">
      <c r="A53" s="501"/>
      <c r="X53" s="466"/>
      <c r="Y53" s="466"/>
      <c r="Z53" s="466"/>
      <c r="AA53" s="466"/>
      <c r="AB53" s="466"/>
      <c r="AC53" s="466"/>
      <c r="AD53" s="466"/>
      <c r="AE53" s="466"/>
      <c r="AF53" s="466"/>
      <c r="AG53" s="466"/>
      <c r="AH53" s="466"/>
      <c r="AI53" s="466"/>
      <c r="AJ53" s="466"/>
      <c r="AK53" s="466"/>
      <c r="AL53" s="466"/>
      <c r="AM53" s="466"/>
      <c r="AN53" s="466"/>
      <c r="AO53" s="466"/>
      <c r="AP53" s="466"/>
      <c r="AQ53" s="466"/>
      <c r="AR53" s="466"/>
      <c r="AS53" s="466"/>
      <c r="AT53" s="466"/>
      <c r="AU53" s="466"/>
      <c r="AV53" s="466"/>
      <c r="AW53" s="466"/>
      <c r="AX53" s="466"/>
      <c r="AY53" s="466"/>
      <c r="AZ53" s="466"/>
      <c r="BA53" s="466"/>
      <c r="BB53" s="466"/>
      <c r="BC53" s="466"/>
      <c r="BD53" s="466"/>
      <c r="BE53" s="466"/>
      <c r="BF53" s="466"/>
      <c r="BG53" s="466"/>
      <c r="BH53" s="466"/>
    </row>
    <row r="54" spans="1:60" s="494" customFormat="1" x14ac:dyDescent="0.2">
      <c r="A54" s="500"/>
      <c r="X54" s="466"/>
      <c r="Y54" s="466"/>
      <c r="Z54" s="466"/>
      <c r="AA54" s="466"/>
      <c r="AB54" s="466"/>
      <c r="AC54" s="466"/>
      <c r="AD54" s="466"/>
      <c r="AE54" s="466"/>
      <c r="AF54" s="466"/>
      <c r="AG54" s="466"/>
      <c r="AH54" s="466"/>
      <c r="AI54" s="466"/>
      <c r="AJ54" s="466"/>
      <c r="AK54" s="466"/>
      <c r="AL54" s="466"/>
      <c r="AM54" s="466"/>
      <c r="AN54" s="466"/>
      <c r="AO54" s="466"/>
      <c r="AP54" s="466"/>
      <c r="AQ54" s="466"/>
      <c r="AR54" s="466"/>
      <c r="AS54" s="466"/>
      <c r="AT54" s="466"/>
      <c r="AU54" s="466"/>
      <c r="AV54" s="466"/>
      <c r="AW54" s="466"/>
      <c r="AX54" s="466"/>
      <c r="AY54" s="466"/>
      <c r="AZ54" s="466"/>
      <c r="BA54" s="466"/>
      <c r="BB54" s="466"/>
      <c r="BC54" s="466"/>
      <c r="BD54" s="466"/>
      <c r="BE54" s="466"/>
      <c r="BF54" s="466"/>
      <c r="BG54" s="466"/>
      <c r="BH54" s="466"/>
    </row>
    <row r="55" spans="1:60" s="494" customFormat="1" x14ac:dyDescent="0.2">
      <c r="A55" s="500"/>
      <c r="X55" s="466"/>
      <c r="Y55" s="466"/>
      <c r="Z55" s="466"/>
      <c r="AA55" s="466"/>
      <c r="AB55" s="466"/>
      <c r="AC55" s="466"/>
      <c r="AD55" s="466"/>
      <c r="AE55" s="466"/>
      <c r="AF55" s="466"/>
      <c r="AG55" s="466"/>
      <c r="AH55" s="466"/>
      <c r="AI55" s="466"/>
      <c r="AJ55" s="466"/>
      <c r="AK55" s="466"/>
      <c r="AL55" s="466"/>
      <c r="AM55" s="466"/>
      <c r="AN55" s="466"/>
      <c r="AO55" s="466"/>
      <c r="AP55" s="466"/>
      <c r="AQ55" s="466"/>
      <c r="AR55" s="466"/>
      <c r="AS55" s="466"/>
      <c r="AT55" s="466"/>
      <c r="AU55" s="466"/>
      <c r="AV55" s="466"/>
      <c r="AW55" s="466"/>
      <c r="AX55" s="466"/>
      <c r="AY55" s="466"/>
      <c r="AZ55" s="466"/>
      <c r="BA55" s="466"/>
      <c r="BB55" s="466"/>
      <c r="BC55" s="466"/>
      <c r="BD55" s="466"/>
      <c r="BE55" s="466"/>
      <c r="BF55" s="466"/>
      <c r="BG55" s="466"/>
      <c r="BH55" s="466"/>
    </row>
    <row r="56" spans="1:60" s="494" customFormat="1" x14ac:dyDescent="0.2">
      <c r="A56" s="500"/>
      <c r="X56" s="466"/>
      <c r="Y56" s="466"/>
      <c r="Z56" s="466"/>
      <c r="AA56" s="466"/>
      <c r="AB56" s="466"/>
      <c r="AC56" s="466"/>
      <c r="AD56" s="466"/>
      <c r="AE56" s="466"/>
      <c r="AF56" s="466"/>
      <c r="AG56" s="466"/>
      <c r="AH56" s="466"/>
      <c r="AI56" s="466"/>
      <c r="AJ56" s="466"/>
      <c r="AK56" s="466"/>
      <c r="AL56" s="466"/>
      <c r="AM56" s="466"/>
      <c r="AN56" s="466"/>
      <c r="AO56" s="466"/>
      <c r="AP56" s="466"/>
      <c r="AQ56" s="466"/>
      <c r="AR56" s="466"/>
      <c r="AS56" s="466"/>
      <c r="AT56" s="466"/>
      <c r="AU56" s="466"/>
      <c r="AV56" s="466"/>
      <c r="AW56" s="466"/>
      <c r="AX56" s="466"/>
      <c r="AY56" s="466"/>
      <c r="AZ56" s="466"/>
      <c r="BA56" s="466"/>
      <c r="BB56" s="466"/>
      <c r="BC56" s="466"/>
      <c r="BD56" s="466"/>
      <c r="BE56" s="466"/>
      <c r="BF56" s="466"/>
      <c r="BG56" s="466"/>
      <c r="BH56" s="466"/>
    </row>
    <row r="57" spans="1:60" s="494" customFormat="1" x14ac:dyDescent="0.2">
      <c r="A57" s="499"/>
      <c r="X57" s="466"/>
      <c r="Y57" s="466"/>
      <c r="Z57" s="466"/>
      <c r="AA57" s="466"/>
      <c r="AB57" s="466"/>
      <c r="AC57" s="466"/>
      <c r="AD57" s="466"/>
      <c r="AE57" s="466"/>
      <c r="AF57" s="466"/>
      <c r="AG57" s="466"/>
      <c r="AH57" s="466"/>
      <c r="AI57" s="466"/>
      <c r="AJ57" s="466"/>
      <c r="AK57" s="466"/>
      <c r="AL57" s="466"/>
      <c r="AM57" s="466"/>
      <c r="AN57" s="466"/>
      <c r="AO57" s="466"/>
      <c r="AP57" s="466"/>
      <c r="AQ57" s="466"/>
      <c r="AR57" s="466"/>
      <c r="AS57" s="466"/>
      <c r="AT57" s="466"/>
      <c r="AU57" s="466"/>
      <c r="AV57" s="466"/>
      <c r="AW57" s="466"/>
      <c r="AX57" s="466"/>
      <c r="AY57" s="466"/>
      <c r="AZ57" s="466"/>
      <c r="BA57" s="466"/>
      <c r="BB57" s="466"/>
      <c r="BC57" s="466"/>
      <c r="BD57" s="466"/>
      <c r="BE57" s="466"/>
      <c r="BF57" s="466"/>
      <c r="BG57" s="466"/>
      <c r="BH57" s="466"/>
    </row>
    <row r="58" spans="1:60" s="465" customFormat="1" ht="14.25" x14ac:dyDescent="0.2">
      <c r="A58" s="502"/>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row>
    <row r="59" spans="1:60" s="465" customFormat="1" ht="14.25" x14ac:dyDescent="0.2">
      <c r="A59" s="502"/>
      <c r="X59" s="460"/>
      <c r="Y59" s="460"/>
      <c r="Z59" s="460"/>
      <c r="AA59" s="460"/>
      <c r="AB59" s="460"/>
      <c r="AC59" s="460"/>
      <c r="AD59" s="460"/>
      <c r="AE59" s="460"/>
      <c r="AF59" s="460"/>
      <c r="AG59" s="460"/>
      <c r="AH59" s="460"/>
      <c r="AI59" s="460"/>
      <c r="AJ59" s="460"/>
      <c r="AK59" s="460"/>
      <c r="AL59" s="460"/>
      <c r="AM59" s="460"/>
      <c r="AN59" s="460"/>
      <c r="AO59" s="460"/>
      <c r="AP59" s="460"/>
      <c r="AQ59" s="460"/>
      <c r="AR59" s="460"/>
      <c r="AS59" s="460"/>
      <c r="AT59" s="460"/>
      <c r="AU59" s="460"/>
      <c r="AV59" s="460"/>
      <c r="AW59" s="460"/>
      <c r="AX59" s="460"/>
      <c r="AY59" s="460"/>
      <c r="AZ59" s="460"/>
      <c r="BA59" s="460"/>
      <c r="BB59" s="460"/>
      <c r="BC59" s="460"/>
      <c r="BD59" s="460"/>
      <c r="BE59" s="460"/>
      <c r="BF59" s="460"/>
      <c r="BG59" s="460"/>
      <c r="BH59" s="460"/>
    </row>
    <row r="60" spans="1:60" s="465" customFormat="1" ht="14.25" x14ac:dyDescent="0.2">
      <c r="A60" s="502"/>
      <c r="X60" s="460"/>
      <c r="Y60" s="460"/>
      <c r="Z60" s="460"/>
      <c r="AA60" s="460"/>
      <c r="AB60" s="460"/>
      <c r="AC60" s="460"/>
      <c r="AD60" s="460"/>
      <c r="AE60" s="460"/>
      <c r="AF60" s="460"/>
      <c r="AG60" s="460"/>
      <c r="AH60" s="460"/>
      <c r="AI60" s="460"/>
      <c r="AJ60" s="460"/>
      <c r="AK60" s="460"/>
      <c r="AL60" s="460"/>
      <c r="AM60" s="460"/>
      <c r="AN60" s="460"/>
      <c r="AO60" s="460"/>
      <c r="AP60" s="460"/>
      <c r="AQ60" s="460"/>
      <c r="AR60" s="460"/>
      <c r="AS60" s="460"/>
      <c r="AT60" s="460"/>
      <c r="AU60" s="460"/>
      <c r="AV60" s="460"/>
      <c r="AW60" s="460"/>
      <c r="AX60" s="460"/>
      <c r="AY60" s="460"/>
      <c r="AZ60" s="460"/>
      <c r="BA60" s="460"/>
      <c r="BB60" s="460"/>
      <c r="BC60" s="460"/>
      <c r="BD60" s="460"/>
      <c r="BE60" s="460"/>
      <c r="BF60" s="460"/>
      <c r="BG60" s="460"/>
      <c r="BH60" s="460"/>
    </row>
    <row r="61" spans="1:60" s="465" customFormat="1" x14ac:dyDescent="0.2">
      <c r="X61" s="460"/>
      <c r="Y61" s="460"/>
      <c r="Z61" s="460"/>
      <c r="AA61" s="460"/>
      <c r="AB61" s="460"/>
      <c r="AC61" s="460"/>
      <c r="AD61" s="460"/>
      <c r="AE61" s="460"/>
      <c r="AF61" s="460"/>
      <c r="AG61" s="460"/>
      <c r="AH61" s="460"/>
      <c r="AI61" s="460"/>
      <c r="AJ61" s="460"/>
      <c r="AK61" s="460"/>
      <c r="AL61" s="460"/>
      <c r="AM61" s="460"/>
      <c r="AN61" s="460"/>
      <c r="AO61" s="460"/>
      <c r="AP61" s="460"/>
      <c r="AQ61" s="460"/>
      <c r="AR61" s="460"/>
      <c r="AS61" s="460"/>
      <c r="AT61" s="460"/>
      <c r="AU61" s="460"/>
      <c r="AV61" s="460"/>
      <c r="AW61" s="460"/>
      <c r="AX61" s="460"/>
      <c r="AY61" s="460"/>
      <c r="AZ61" s="460"/>
      <c r="BA61" s="460"/>
      <c r="BB61" s="460"/>
      <c r="BC61" s="460"/>
      <c r="BD61" s="460"/>
      <c r="BE61" s="460"/>
      <c r="BF61" s="460"/>
      <c r="BG61" s="460"/>
      <c r="BH61" s="460"/>
    </row>
    <row r="62" spans="1:60" s="128" customFormat="1" x14ac:dyDescent="0.2">
      <c r="X62" s="415"/>
      <c r="Y62" s="415"/>
      <c r="Z62" s="415"/>
      <c r="AA62" s="415"/>
      <c r="AB62" s="415"/>
      <c r="AC62" s="415"/>
      <c r="AD62" s="415"/>
      <c r="AE62" s="415"/>
      <c r="AF62" s="415"/>
      <c r="AG62" s="415"/>
      <c r="AH62" s="415"/>
      <c r="AI62" s="415"/>
      <c r="AJ62" s="415"/>
      <c r="AK62" s="415"/>
      <c r="AL62" s="415"/>
      <c r="AM62" s="415"/>
      <c r="AN62" s="415"/>
      <c r="AO62" s="415"/>
      <c r="AP62" s="415"/>
      <c r="AQ62" s="415"/>
      <c r="AR62" s="415"/>
      <c r="AS62" s="415"/>
      <c r="AT62" s="415"/>
      <c r="AU62" s="415"/>
      <c r="AV62" s="415"/>
      <c r="AW62" s="415"/>
      <c r="AX62" s="415"/>
      <c r="AY62" s="415"/>
      <c r="AZ62" s="415"/>
      <c r="BA62" s="415"/>
      <c r="BB62" s="415"/>
      <c r="BC62" s="415"/>
      <c r="BD62" s="415"/>
      <c r="BE62" s="415"/>
      <c r="BF62" s="415"/>
      <c r="BG62" s="415"/>
      <c r="BH62" s="415"/>
    </row>
    <row r="63" spans="1:60" s="128" customFormat="1" x14ac:dyDescent="0.2">
      <c r="X63" s="415"/>
      <c r="Y63" s="415"/>
      <c r="Z63" s="415"/>
      <c r="AA63" s="415"/>
      <c r="AB63" s="415"/>
      <c r="AC63" s="415"/>
      <c r="AD63" s="415"/>
      <c r="AE63" s="415"/>
      <c r="AF63" s="415"/>
      <c r="AG63" s="415"/>
      <c r="AH63" s="415"/>
      <c r="AI63" s="415"/>
      <c r="AJ63" s="415"/>
      <c r="AK63" s="415"/>
      <c r="AL63" s="415"/>
      <c r="AM63" s="415"/>
      <c r="AN63" s="415"/>
      <c r="AO63" s="415"/>
      <c r="AP63" s="415"/>
      <c r="AQ63" s="415"/>
      <c r="AR63" s="415"/>
      <c r="AS63" s="415"/>
      <c r="AT63" s="415"/>
      <c r="AU63" s="415"/>
      <c r="AV63" s="415"/>
      <c r="AW63" s="415"/>
      <c r="AX63" s="415"/>
      <c r="AY63" s="415"/>
      <c r="AZ63" s="415"/>
      <c r="BA63" s="415"/>
      <c r="BB63" s="415"/>
      <c r="BC63" s="415"/>
      <c r="BD63" s="415"/>
      <c r="BE63" s="415"/>
      <c r="BF63" s="415"/>
      <c r="BG63" s="415"/>
      <c r="BH63" s="415"/>
    </row>
    <row r="64" spans="1:60" s="128" customFormat="1" x14ac:dyDescent="0.2">
      <c r="X64" s="415"/>
      <c r="Y64" s="415"/>
      <c r="Z64" s="415"/>
      <c r="AA64" s="415"/>
      <c r="AB64" s="415"/>
      <c r="AC64" s="415"/>
      <c r="AD64" s="415"/>
      <c r="AE64" s="415"/>
      <c r="AF64" s="415"/>
      <c r="AG64" s="415"/>
      <c r="AH64" s="415"/>
      <c r="AI64" s="415"/>
      <c r="AJ64" s="415"/>
      <c r="AK64" s="415"/>
      <c r="AL64" s="415"/>
      <c r="AM64" s="415"/>
      <c r="AN64" s="415"/>
      <c r="AO64" s="415"/>
      <c r="AP64" s="415"/>
      <c r="AQ64" s="415"/>
      <c r="AR64" s="415"/>
      <c r="AS64" s="415"/>
      <c r="AT64" s="415"/>
      <c r="AU64" s="415"/>
      <c r="AV64" s="415"/>
      <c r="AW64" s="415"/>
      <c r="AX64" s="415"/>
      <c r="AY64" s="415"/>
      <c r="AZ64" s="415"/>
      <c r="BA64" s="415"/>
      <c r="BB64" s="415"/>
      <c r="BC64" s="415"/>
      <c r="BD64" s="415"/>
      <c r="BE64" s="415"/>
      <c r="BF64" s="415"/>
      <c r="BG64" s="415"/>
      <c r="BH64" s="415"/>
    </row>
    <row r="65" spans="24:60" s="128" customFormat="1" x14ac:dyDescent="0.2">
      <c r="X65" s="415"/>
      <c r="Y65" s="415"/>
      <c r="Z65" s="415"/>
      <c r="AA65" s="415"/>
      <c r="AB65" s="415"/>
      <c r="AC65" s="415"/>
      <c r="AD65" s="415"/>
      <c r="AE65" s="415"/>
      <c r="AF65" s="415"/>
      <c r="AG65" s="415"/>
      <c r="AH65" s="415"/>
      <c r="AI65" s="415"/>
      <c r="AJ65" s="415"/>
      <c r="AK65" s="415"/>
      <c r="AL65" s="415"/>
      <c r="AM65" s="415"/>
      <c r="AN65" s="415"/>
      <c r="AO65" s="415"/>
      <c r="AP65" s="415"/>
      <c r="AQ65" s="415"/>
      <c r="AR65" s="415"/>
      <c r="AS65" s="415"/>
      <c r="AT65" s="415"/>
      <c r="AU65" s="415"/>
      <c r="AV65" s="415"/>
      <c r="AW65" s="415"/>
      <c r="AX65" s="415"/>
      <c r="AY65" s="415"/>
      <c r="AZ65" s="415"/>
      <c r="BA65" s="415"/>
      <c r="BB65" s="415"/>
      <c r="BC65" s="415"/>
      <c r="BD65" s="415"/>
      <c r="BE65" s="415"/>
      <c r="BF65" s="415"/>
      <c r="BG65" s="415"/>
      <c r="BH65" s="415"/>
    </row>
    <row r="66" spans="24:60" s="128" customFormat="1" x14ac:dyDescent="0.2">
      <c r="X66" s="415"/>
      <c r="Y66" s="415"/>
      <c r="Z66" s="415"/>
      <c r="AA66" s="415"/>
      <c r="AB66" s="415"/>
      <c r="AC66" s="415"/>
      <c r="AD66" s="415"/>
      <c r="AE66" s="415"/>
      <c r="AF66" s="415"/>
      <c r="AG66" s="415"/>
      <c r="AH66" s="415"/>
      <c r="AI66" s="415"/>
      <c r="AJ66" s="415"/>
      <c r="AK66" s="415"/>
      <c r="AL66" s="415"/>
      <c r="AM66" s="415"/>
      <c r="AN66" s="415"/>
      <c r="AO66" s="415"/>
      <c r="AP66" s="415"/>
      <c r="AQ66" s="415"/>
      <c r="AR66" s="415"/>
      <c r="AS66" s="415"/>
      <c r="AT66" s="415"/>
      <c r="AU66" s="415"/>
      <c r="AV66" s="415"/>
      <c r="AW66" s="415"/>
      <c r="AX66" s="415"/>
      <c r="AY66" s="415"/>
      <c r="AZ66" s="415"/>
      <c r="BA66" s="415"/>
      <c r="BB66" s="415"/>
      <c r="BC66" s="415"/>
      <c r="BD66" s="415"/>
      <c r="BE66" s="415"/>
      <c r="BF66" s="415"/>
      <c r="BG66" s="415"/>
      <c r="BH66" s="415"/>
    </row>
    <row r="67" spans="24:60" s="128" customFormat="1" x14ac:dyDescent="0.2">
      <c r="X67" s="415"/>
      <c r="Y67" s="415"/>
      <c r="Z67" s="415"/>
      <c r="AA67" s="415"/>
      <c r="AB67" s="415"/>
      <c r="AC67" s="415"/>
      <c r="AD67" s="415"/>
      <c r="AE67" s="415"/>
      <c r="AF67" s="415"/>
      <c r="AG67" s="415"/>
      <c r="AH67" s="415"/>
      <c r="AI67" s="415"/>
      <c r="AJ67" s="415"/>
      <c r="AK67" s="415"/>
      <c r="AL67" s="415"/>
      <c r="AM67" s="415"/>
      <c r="AN67" s="415"/>
      <c r="AO67" s="415"/>
      <c r="AP67" s="415"/>
      <c r="AQ67" s="415"/>
      <c r="AR67" s="415"/>
      <c r="AS67" s="415"/>
      <c r="AT67" s="415"/>
      <c r="AU67" s="415"/>
      <c r="AV67" s="415"/>
      <c r="AW67" s="415"/>
      <c r="AX67" s="415"/>
      <c r="AY67" s="415"/>
      <c r="AZ67" s="415"/>
      <c r="BA67" s="415"/>
      <c r="BB67" s="415"/>
      <c r="BC67" s="415"/>
      <c r="BD67" s="415"/>
      <c r="BE67" s="415"/>
      <c r="BF67" s="415"/>
      <c r="BG67" s="415"/>
      <c r="BH67" s="415"/>
    </row>
    <row r="68" spans="24:60" s="128" customFormat="1" x14ac:dyDescent="0.2">
      <c r="X68" s="415"/>
      <c r="Y68" s="415"/>
      <c r="Z68" s="415"/>
      <c r="AA68" s="415"/>
      <c r="AB68" s="415"/>
      <c r="AC68" s="415"/>
      <c r="AD68" s="415"/>
      <c r="AE68" s="415"/>
      <c r="AF68" s="415"/>
      <c r="AG68" s="415"/>
      <c r="AH68" s="415"/>
      <c r="AI68" s="415"/>
      <c r="AJ68" s="415"/>
      <c r="AK68" s="415"/>
      <c r="AL68" s="415"/>
      <c r="AM68" s="415"/>
      <c r="AN68" s="415"/>
      <c r="AO68" s="415"/>
      <c r="AP68" s="415"/>
      <c r="AQ68" s="415"/>
      <c r="AR68" s="415"/>
      <c r="AS68" s="415"/>
      <c r="AT68" s="415"/>
      <c r="AU68" s="415"/>
      <c r="AV68" s="415"/>
      <c r="AW68" s="415"/>
      <c r="AX68" s="415"/>
      <c r="AY68" s="415"/>
      <c r="AZ68" s="415"/>
      <c r="BA68" s="415"/>
      <c r="BB68" s="415"/>
      <c r="BC68" s="415"/>
      <c r="BD68" s="415"/>
      <c r="BE68" s="415"/>
      <c r="BF68" s="415"/>
      <c r="BG68" s="415"/>
      <c r="BH68" s="415"/>
    </row>
    <row r="69" spans="24:60" s="128" customFormat="1" x14ac:dyDescent="0.2">
      <c r="X69" s="415"/>
      <c r="Y69" s="415"/>
      <c r="Z69" s="415"/>
      <c r="AA69" s="415"/>
      <c r="AB69" s="415"/>
      <c r="AC69" s="415"/>
      <c r="AD69" s="415"/>
      <c r="AE69" s="415"/>
      <c r="AF69" s="415"/>
      <c r="AG69" s="415"/>
      <c r="AH69" s="415"/>
      <c r="AI69" s="415"/>
      <c r="AJ69" s="415"/>
      <c r="AK69" s="415"/>
      <c r="AL69" s="415"/>
      <c r="AM69" s="415"/>
      <c r="AN69" s="415"/>
      <c r="AO69" s="415"/>
      <c r="AP69" s="415"/>
      <c r="AQ69" s="415"/>
      <c r="AR69" s="415"/>
      <c r="AS69" s="415"/>
      <c r="AT69" s="415"/>
      <c r="AU69" s="415"/>
      <c r="AV69" s="415"/>
      <c r="AW69" s="415"/>
      <c r="AX69" s="415"/>
      <c r="AY69" s="415"/>
      <c r="AZ69" s="415"/>
      <c r="BA69" s="415"/>
      <c r="BB69" s="415"/>
      <c r="BC69" s="415"/>
      <c r="BD69" s="415"/>
      <c r="BE69" s="415"/>
      <c r="BF69" s="415"/>
      <c r="BG69" s="415"/>
      <c r="BH69" s="415"/>
    </row>
    <row r="70" spans="24:60" s="128" customFormat="1" x14ac:dyDescent="0.2">
      <c r="X70" s="415"/>
      <c r="Y70" s="415"/>
      <c r="Z70" s="415"/>
      <c r="AA70" s="415"/>
      <c r="AB70" s="415"/>
      <c r="AC70" s="415"/>
      <c r="AD70" s="415"/>
      <c r="AE70" s="415"/>
      <c r="AF70" s="415"/>
      <c r="AG70" s="415"/>
      <c r="AH70" s="415"/>
      <c r="AI70" s="415"/>
      <c r="AJ70" s="415"/>
      <c r="AK70" s="415"/>
      <c r="AL70" s="415"/>
      <c r="AM70" s="415"/>
      <c r="AN70" s="415"/>
      <c r="AO70" s="415"/>
      <c r="AP70" s="415"/>
      <c r="AQ70" s="415"/>
      <c r="AR70" s="415"/>
      <c r="AS70" s="415"/>
      <c r="AT70" s="415"/>
      <c r="AU70" s="415"/>
      <c r="AV70" s="415"/>
      <c r="AW70" s="415"/>
      <c r="AX70" s="415"/>
      <c r="AY70" s="415"/>
      <c r="AZ70" s="415"/>
      <c r="BA70" s="415"/>
      <c r="BB70" s="415"/>
      <c r="BC70" s="415"/>
      <c r="BD70" s="415"/>
      <c r="BE70" s="415"/>
      <c r="BF70" s="415"/>
      <c r="BG70" s="415"/>
      <c r="BH70" s="415"/>
    </row>
    <row r="71" spans="24:60" s="128" customFormat="1" x14ac:dyDescent="0.2">
      <c r="X71" s="415"/>
      <c r="Y71" s="415"/>
      <c r="Z71" s="415"/>
      <c r="AA71" s="415"/>
      <c r="AB71" s="415"/>
      <c r="AC71" s="415"/>
      <c r="AD71" s="415"/>
      <c r="AE71" s="415"/>
      <c r="AF71" s="415"/>
      <c r="AG71" s="415"/>
      <c r="AH71" s="415"/>
      <c r="AI71" s="415"/>
      <c r="AJ71" s="415"/>
      <c r="AK71" s="415"/>
      <c r="AL71" s="415"/>
      <c r="AM71" s="415"/>
      <c r="AN71" s="415"/>
      <c r="AO71" s="415"/>
      <c r="AP71" s="415"/>
      <c r="AQ71" s="415"/>
      <c r="AR71" s="415"/>
      <c r="AS71" s="415"/>
      <c r="AT71" s="415"/>
      <c r="AU71" s="415"/>
      <c r="AV71" s="415"/>
      <c r="AW71" s="415"/>
      <c r="AX71" s="415"/>
      <c r="AY71" s="415"/>
      <c r="AZ71" s="415"/>
      <c r="BA71" s="415"/>
      <c r="BB71" s="415"/>
      <c r="BC71" s="415"/>
      <c r="BD71" s="415"/>
      <c r="BE71" s="415"/>
      <c r="BF71" s="415"/>
      <c r="BG71" s="415"/>
      <c r="BH71" s="415"/>
    </row>
    <row r="72" spans="24:60" s="128" customFormat="1" x14ac:dyDescent="0.2">
      <c r="X72" s="415"/>
      <c r="Y72" s="415"/>
      <c r="Z72" s="415"/>
      <c r="AA72" s="415"/>
      <c r="AB72" s="415"/>
      <c r="AC72" s="415"/>
      <c r="AD72" s="415"/>
      <c r="AE72" s="415"/>
      <c r="AF72" s="415"/>
      <c r="AG72" s="415"/>
      <c r="AH72" s="415"/>
      <c r="AI72" s="415"/>
      <c r="AJ72" s="415"/>
      <c r="AK72" s="415"/>
      <c r="AL72" s="415"/>
      <c r="AM72" s="415"/>
      <c r="AN72" s="415"/>
      <c r="AO72" s="415"/>
      <c r="AP72" s="415"/>
      <c r="AQ72" s="415"/>
      <c r="AR72" s="415"/>
      <c r="AS72" s="415"/>
      <c r="AT72" s="415"/>
      <c r="AU72" s="415"/>
      <c r="AV72" s="415"/>
      <c r="AW72" s="415"/>
      <c r="AX72" s="415"/>
      <c r="AY72" s="415"/>
      <c r="AZ72" s="415"/>
      <c r="BA72" s="415"/>
      <c r="BB72" s="415"/>
      <c r="BC72" s="415"/>
      <c r="BD72" s="415"/>
      <c r="BE72" s="415"/>
      <c r="BF72" s="415"/>
      <c r="BG72" s="415"/>
      <c r="BH72" s="415"/>
    </row>
    <row r="73" spans="24:60" s="128" customFormat="1" x14ac:dyDescent="0.2">
      <c r="X73" s="415"/>
      <c r="Y73" s="415"/>
      <c r="Z73" s="415"/>
      <c r="AA73" s="415"/>
      <c r="AB73" s="415"/>
      <c r="AC73" s="415"/>
      <c r="AD73" s="415"/>
      <c r="AE73" s="415"/>
      <c r="AF73" s="415"/>
      <c r="AG73" s="415"/>
      <c r="AH73" s="415"/>
      <c r="AI73" s="415"/>
      <c r="AJ73" s="415"/>
      <c r="AK73" s="415"/>
      <c r="AL73" s="415"/>
      <c r="AM73" s="415"/>
      <c r="AN73" s="415"/>
      <c r="AO73" s="415"/>
      <c r="AP73" s="415"/>
      <c r="AQ73" s="415"/>
      <c r="AR73" s="415"/>
      <c r="AS73" s="415"/>
      <c r="AT73" s="415"/>
      <c r="AU73" s="415"/>
      <c r="AV73" s="415"/>
      <c r="AW73" s="415"/>
      <c r="AX73" s="415"/>
      <c r="AY73" s="415"/>
      <c r="AZ73" s="415"/>
      <c r="BA73" s="415"/>
      <c r="BB73" s="415"/>
      <c r="BC73" s="415"/>
      <c r="BD73" s="415"/>
      <c r="BE73" s="415"/>
      <c r="BF73" s="415"/>
      <c r="BG73" s="415"/>
      <c r="BH73" s="415"/>
    </row>
    <row r="74" spans="24:60" s="128" customFormat="1" x14ac:dyDescent="0.2">
      <c r="X74" s="415"/>
      <c r="Y74" s="415"/>
      <c r="Z74" s="415"/>
      <c r="AA74" s="415"/>
      <c r="AB74" s="415"/>
      <c r="AC74" s="415"/>
      <c r="AD74" s="415"/>
      <c r="AE74" s="415"/>
      <c r="AF74" s="415"/>
      <c r="AG74" s="415"/>
      <c r="AH74" s="415"/>
      <c r="AI74" s="415"/>
      <c r="AJ74" s="415"/>
      <c r="AK74" s="415"/>
      <c r="AL74" s="415"/>
      <c r="AM74" s="415"/>
      <c r="AN74" s="415"/>
      <c r="AO74" s="415"/>
      <c r="AP74" s="415"/>
      <c r="AQ74" s="415"/>
      <c r="AR74" s="415"/>
      <c r="AS74" s="415"/>
      <c r="AT74" s="415"/>
      <c r="AU74" s="415"/>
      <c r="AV74" s="415"/>
      <c r="AW74" s="415"/>
      <c r="AX74" s="415"/>
      <c r="AY74" s="415"/>
      <c r="AZ74" s="415"/>
      <c r="BA74" s="415"/>
      <c r="BB74" s="415"/>
      <c r="BC74" s="415"/>
      <c r="BD74" s="415"/>
      <c r="BE74" s="415"/>
      <c r="BF74" s="415"/>
      <c r="BG74" s="415"/>
      <c r="BH74" s="415"/>
    </row>
    <row r="75" spans="24:60" s="128" customFormat="1" x14ac:dyDescent="0.2">
      <c r="X75" s="415"/>
      <c r="Y75" s="415"/>
      <c r="Z75" s="415"/>
      <c r="AA75" s="415"/>
      <c r="AB75" s="415"/>
      <c r="AC75" s="415"/>
      <c r="AD75" s="415"/>
      <c r="AE75" s="415"/>
      <c r="AF75" s="415"/>
      <c r="AG75" s="415"/>
      <c r="AH75" s="415"/>
      <c r="AI75" s="415"/>
      <c r="AJ75" s="415"/>
      <c r="AK75" s="415"/>
      <c r="AL75" s="415"/>
      <c r="AM75" s="415"/>
      <c r="AN75" s="415"/>
      <c r="AO75" s="415"/>
      <c r="AP75" s="415"/>
      <c r="AQ75" s="415"/>
      <c r="AR75" s="415"/>
      <c r="AS75" s="415"/>
      <c r="AT75" s="415"/>
      <c r="AU75" s="415"/>
      <c r="AV75" s="415"/>
      <c r="AW75" s="415"/>
      <c r="AX75" s="415"/>
      <c r="AY75" s="415"/>
      <c r="AZ75" s="415"/>
      <c r="BA75" s="415"/>
      <c r="BB75" s="415"/>
      <c r="BC75" s="415"/>
      <c r="BD75" s="415"/>
      <c r="BE75" s="415"/>
      <c r="BF75" s="415"/>
      <c r="BG75" s="415"/>
      <c r="BH75" s="415"/>
    </row>
    <row r="76" spans="24:60" s="128" customFormat="1" x14ac:dyDescent="0.2">
      <c r="X76" s="415"/>
      <c r="Y76" s="415"/>
      <c r="Z76" s="415"/>
      <c r="AA76" s="415"/>
      <c r="AB76" s="415"/>
      <c r="AC76" s="415"/>
      <c r="AD76" s="415"/>
      <c r="AE76" s="415"/>
      <c r="AF76" s="415"/>
      <c r="AG76" s="415"/>
      <c r="AH76" s="415"/>
      <c r="AI76" s="415"/>
      <c r="AJ76" s="415"/>
      <c r="AK76" s="415"/>
      <c r="AL76" s="415"/>
      <c r="AM76" s="415"/>
      <c r="AN76" s="415"/>
      <c r="AO76" s="415"/>
      <c r="AP76" s="415"/>
      <c r="AQ76" s="415"/>
      <c r="AR76" s="415"/>
      <c r="AS76" s="415"/>
      <c r="AT76" s="415"/>
      <c r="AU76" s="415"/>
      <c r="AV76" s="415"/>
      <c r="AW76" s="415"/>
      <c r="AX76" s="415"/>
      <c r="AY76" s="415"/>
      <c r="AZ76" s="415"/>
      <c r="BA76" s="415"/>
      <c r="BB76" s="415"/>
      <c r="BC76" s="415"/>
      <c r="BD76" s="415"/>
      <c r="BE76" s="415"/>
      <c r="BF76" s="415"/>
      <c r="BG76" s="415"/>
      <c r="BH76" s="415"/>
    </row>
  </sheetData>
  <sheetProtection formatColumns="0" formatRows="0" selectLockedCells="1"/>
  <mergeCells count="5">
    <mergeCell ref="B5:E5"/>
    <mergeCell ref="F5:I5"/>
    <mergeCell ref="J5:M5"/>
    <mergeCell ref="N5:Q5"/>
    <mergeCell ref="R5:U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549D6-6062-4A69-B570-BFFEE31A0853}">
  <sheetPr codeName="Sheet4"/>
  <dimension ref="A1:DB102"/>
  <sheetViews>
    <sheetView workbookViewId="0">
      <pane xSplit="1" topLeftCell="B1" activePane="topRight" state="frozen"/>
      <selection activeCell="A4" sqref="A4"/>
      <selection pane="topRight" activeCell="H34" sqref="H34"/>
    </sheetView>
  </sheetViews>
  <sheetFormatPr defaultRowHeight="12.75" x14ac:dyDescent="0.2"/>
  <cols>
    <col min="1" max="1" width="50.5703125" style="128" customWidth="1"/>
    <col min="2" max="2" width="0.7109375" style="431" customWidth="1"/>
    <col min="3" max="3" width="9.140625" style="131"/>
    <col min="4" max="4" width="9.85546875" style="128" customWidth="1"/>
    <col min="5" max="5" width="11.7109375" style="128" customWidth="1"/>
    <col min="6" max="6" width="7.7109375" style="128" customWidth="1"/>
    <col min="7" max="7" width="5.7109375" style="128" customWidth="1"/>
    <col min="8" max="8" width="13.5703125" style="128" customWidth="1"/>
    <col min="9" max="9" width="0.7109375" style="431" customWidth="1"/>
    <col min="10" max="10" width="7.5703125" style="128" customWidth="1"/>
    <col min="11" max="11" width="9.85546875" style="128" customWidth="1"/>
    <col min="12" max="12" width="11" style="128" bestFit="1" customWidth="1"/>
    <col min="13" max="13" width="6.5703125" style="128" customWidth="1"/>
    <col min="14" max="14" width="5.42578125" style="128" customWidth="1"/>
    <col min="15" max="15" width="14" style="128" customWidth="1"/>
    <col min="16" max="16" width="0.7109375" style="431" customWidth="1"/>
    <col min="17" max="17" width="7.28515625" style="128" customWidth="1"/>
    <col min="18" max="18" width="9.85546875" style="128" customWidth="1"/>
    <col min="19" max="19" width="11" style="128" customWidth="1"/>
    <col min="20" max="20" width="7" style="128" customWidth="1"/>
    <col min="21" max="21" width="5.85546875" style="128" customWidth="1"/>
    <col min="22" max="22" width="12.42578125" style="128" customWidth="1"/>
    <col min="23" max="23" width="0.7109375" style="431" customWidth="1"/>
    <col min="24" max="24" width="6.7109375" style="128" bestFit="1" customWidth="1"/>
    <col min="25" max="25" width="8.28515625" style="128" bestFit="1" customWidth="1"/>
    <col min="26" max="26" width="11" style="128" customWidth="1"/>
    <col min="27" max="27" width="6.7109375" style="128" customWidth="1"/>
    <col min="28" max="28" width="5.42578125" style="128" customWidth="1"/>
    <col min="29" max="29" width="11.28515625" style="128" customWidth="1"/>
    <col min="30" max="30" width="0.7109375" style="431" customWidth="1"/>
    <col min="31" max="31" width="6.7109375" style="128" bestFit="1" customWidth="1"/>
    <col min="32" max="32" width="9.85546875" style="128" customWidth="1"/>
    <col min="33" max="33" width="11" style="128" customWidth="1"/>
    <col min="34" max="34" width="6.7109375" style="128" customWidth="1"/>
    <col min="35" max="35" width="5" style="128" customWidth="1"/>
    <col min="36" max="36" width="12.140625" style="128" customWidth="1"/>
    <col min="37" max="37" width="0.7109375" style="431" customWidth="1"/>
    <col min="38" max="38" width="12.7109375" style="128" customWidth="1"/>
    <col min="39" max="39" width="46.28515625" style="128" customWidth="1"/>
    <col min="40" max="40" width="107.7109375" style="128" customWidth="1"/>
    <col min="41" max="16384" width="9.140625" style="128"/>
  </cols>
  <sheetData>
    <row r="1" spans="1:106" s="1" customFormat="1" ht="15" x14ac:dyDescent="0.25">
      <c r="A1" s="203" t="s">
        <v>135</v>
      </c>
      <c r="B1" s="204"/>
      <c r="C1" s="204"/>
      <c r="D1" s="205"/>
      <c r="E1" s="204"/>
      <c r="F1" s="206"/>
      <c r="G1" s="206"/>
      <c r="H1" s="207"/>
      <c r="I1" s="207"/>
      <c r="J1" s="207"/>
      <c r="K1" s="207"/>
      <c r="L1" s="204"/>
      <c r="M1" s="206"/>
      <c r="N1" s="206"/>
      <c r="O1" s="207"/>
      <c r="P1" s="207"/>
      <c r="Q1" s="207"/>
      <c r="R1" s="207"/>
      <c r="S1" s="204"/>
      <c r="T1" s="206"/>
      <c r="U1" s="206"/>
      <c r="V1" s="207"/>
      <c r="W1" s="208"/>
      <c r="X1" s="4"/>
      <c r="Y1" s="4"/>
      <c r="AA1" s="3"/>
      <c r="AB1" s="3"/>
      <c r="AC1" s="4"/>
      <c r="AD1" s="4"/>
      <c r="AE1" s="4"/>
      <c r="AF1" s="4"/>
      <c r="AH1" s="3"/>
      <c r="AI1" s="3"/>
      <c r="AJ1" s="4"/>
      <c r="AK1" s="4"/>
      <c r="AL1" s="4"/>
      <c r="AM1" s="4"/>
      <c r="AO1" s="3"/>
      <c r="AP1" s="3"/>
      <c r="AQ1" s="3"/>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row>
    <row r="2" spans="1:106" s="1" customFormat="1" ht="15" x14ac:dyDescent="0.25">
      <c r="A2" s="410" t="s">
        <v>159</v>
      </c>
      <c r="B2" s="210"/>
      <c r="C2" s="210"/>
      <c r="D2" s="211"/>
      <c r="E2" s="210"/>
      <c r="F2" s="212"/>
      <c r="G2" s="212"/>
      <c r="H2" s="213"/>
      <c r="I2" s="213"/>
      <c r="J2" s="213"/>
      <c r="K2" s="213"/>
      <c r="L2" s="210"/>
      <c r="M2" s="212"/>
      <c r="N2" s="212"/>
      <c r="O2" s="213"/>
      <c r="P2" s="213"/>
      <c r="Q2" s="213"/>
      <c r="R2" s="213"/>
      <c r="S2" s="210"/>
      <c r="T2" s="212"/>
      <c r="U2" s="212"/>
      <c r="V2" s="213"/>
      <c r="W2" s="214"/>
      <c r="X2" s="4"/>
      <c r="Y2" s="4"/>
      <c r="AA2" s="3"/>
      <c r="AB2" s="3"/>
      <c r="AC2" s="4"/>
      <c r="AD2" s="4"/>
      <c r="AE2" s="4"/>
      <c r="AF2" s="4"/>
      <c r="AH2" s="3"/>
      <c r="AI2" s="3"/>
      <c r="AJ2" s="4"/>
      <c r="AK2" s="4"/>
      <c r="AL2" s="4"/>
      <c r="AM2" s="4"/>
      <c r="AO2" s="3"/>
      <c r="AP2" s="3"/>
      <c r="AQ2" s="3"/>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row>
    <row r="3" spans="1:106" s="415" customFormat="1" x14ac:dyDescent="0.2">
      <c r="A3" s="411" t="s">
        <v>160</v>
      </c>
      <c r="B3" s="412"/>
      <c r="C3" s="413"/>
      <c r="D3" s="412"/>
      <c r="E3" s="412"/>
      <c r="F3" s="412"/>
      <c r="G3" s="412"/>
      <c r="H3" s="412"/>
      <c r="I3" s="412"/>
      <c r="J3" s="412"/>
      <c r="K3" s="412"/>
      <c r="L3" s="412"/>
      <c r="M3" s="412"/>
      <c r="N3" s="412"/>
      <c r="O3" s="412"/>
      <c r="P3" s="412"/>
      <c r="Q3" s="412"/>
      <c r="R3" s="412"/>
      <c r="S3" s="412"/>
      <c r="T3" s="412"/>
      <c r="U3" s="412"/>
      <c r="V3" s="412"/>
      <c r="W3" s="414"/>
    </row>
    <row r="4" spans="1:106" s="415" customFormat="1" x14ac:dyDescent="0.2">
      <c r="A4" s="411" t="s">
        <v>172</v>
      </c>
      <c r="B4" s="412"/>
      <c r="C4" s="413"/>
      <c r="D4" s="412"/>
      <c r="E4" s="412"/>
      <c r="F4" s="412"/>
      <c r="G4" s="412"/>
      <c r="H4" s="412"/>
      <c r="I4" s="412"/>
      <c r="J4" s="412"/>
      <c r="K4" s="412"/>
      <c r="L4" s="412"/>
      <c r="M4" s="412"/>
      <c r="N4" s="412"/>
      <c r="O4" s="412"/>
      <c r="P4" s="412"/>
      <c r="Q4" s="412"/>
      <c r="R4" s="412"/>
      <c r="S4" s="412"/>
      <c r="T4" s="412"/>
      <c r="U4" s="412"/>
      <c r="V4" s="412"/>
      <c r="W4" s="414"/>
    </row>
    <row r="5" spans="1:106" s="415" customFormat="1" x14ac:dyDescent="0.2">
      <c r="A5" s="411" t="s">
        <v>176</v>
      </c>
      <c r="B5" s="412"/>
      <c r="C5" s="413"/>
      <c r="D5" s="412"/>
      <c r="E5" s="412"/>
      <c r="F5" s="412"/>
      <c r="G5" s="412"/>
      <c r="H5" s="412"/>
      <c r="I5" s="412"/>
      <c r="J5" s="412"/>
      <c r="K5" s="412"/>
      <c r="L5" s="412"/>
      <c r="M5" s="412"/>
      <c r="N5" s="412"/>
      <c r="O5" s="412"/>
      <c r="P5" s="412"/>
      <c r="Q5" s="412"/>
      <c r="R5" s="412"/>
      <c r="S5" s="412"/>
      <c r="T5" s="412"/>
      <c r="U5" s="412"/>
      <c r="V5" s="412"/>
      <c r="W5" s="414"/>
    </row>
    <row r="6" spans="1:106" s="415" customFormat="1" x14ac:dyDescent="0.2">
      <c r="A6" s="411" t="s">
        <v>161</v>
      </c>
      <c r="B6" s="412"/>
      <c r="C6" s="413"/>
      <c r="D6" s="412"/>
      <c r="E6" s="412"/>
      <c r="F6" s="412"/>
      <c r="G6" s="412"/>
      <c r="H6" s="412"/>
      <c r="I6" s="412"/>
      <c r="J6" s="412"/>
      <c r="K6" s="412"/>
      <c r="L6" s="412"/>
      <c r="M6" s="412"/>
      <c r="N6" s="412"/>
      <c r="O6" s="412"/>
      <c r="P6" s="412"/>
      <c r="Q6" s="412"/>
      <c r="R6" s="412"/>
      <c r="S6" s="412"/>
      <c r="T6" s="412"/>
      <c r="U6" s="412"/>
      <c r="V6" s="412"/>
      <c r="W6" s="414"/>
    </row>
    <row r="7" spans="1:106" s="415" customFormat="1" x14ac:dyDescent="0.2">
      <c r="A7" s="411" t="s">
        <v>162</v>
      </c>
      <c r="B7" s="412"/>
      <c r="C7" s="413"/>
      <c r="D7" s="412"/>
      <c r="E7" s="412"/>
      <c r="F7" s="412"/>
      <c r="G7" s="412"/>
      <c r="H7" s="412"/>
      <c r="I7" s="412"/>
      <c r="J7" s="412"/>
      <c r="K7" s="412"/>
      <c r="L7" s="412"/>
      <c r="M7" s="412"/>
      <c r="N7" s="412"/>
      <c r="O7" s="412"/>
      <c r="P7" s="412"/>
      <c r="Q7" s="412"/>
      <c r="R7" s="412"/>
      <c r="S7" s="412"/>
      <c r="T7" s="412"/>
      <c r="U7" s="412"/>
      <c r="V7" s="412"/>
      <c r="W7" s="414"/>
    </row>
    <row r="8" spans="1:106" s="415" customFormat="1" x14ac:dyDescent="0.2">
      <c r="A8" s="411" t="s">
        <v>177</v>
      </c>
      <c r="B8" s="412"/>
      <c r="C8" s="413"/>
      <c r="D8" s="412"/>
      <c r="E8" s="412"/>
      <c r="F8" s="412"/>
      <c r="G8" s="412"/>
      <c r="H8" s="412"/>
      <c r="I8" s="412"/>
      <c r="J8" s="412"/>
      <c r="K8" s="412"/>
      <c r="L8" s="412"/>
      <c r="M8" s="412"/>
      <c r="N8" s="412"/>
      <c r="O8" s="412"/>
      <c r="P8" s="412"/>
      <c r="Q8" s="412"/>
      <c r="R8" s="412"/>
      <c r="S8" s="412"/>
      <c r="T8" s="412"/>
      <c r="U8" s="412"/>
      <c r="V8" s="412"/>
      <c r="W8" s="414"/>
    </row>
    <row r="9" spans="1:106" s="415" customFormat="1" ht="13.5" thickBot="1" x14ac:dyDescent="0.25">
      <c r="A9" s="416" t="s">
        <v>163</v>
      </c>
      <c r="B9" s="417"/>
      <c r="C9" s="418"/>
      <c r="D9" s="417"/>
      <c r="E9" s="417"/>
      <c r="F9" s="417"/>
      <c r="G9" s="417"/>
      <c r="H9" s="417"/>
      <c r="I9" s="417"/>
      <c r="J9" s="417"/>
      <c r="K9" s="417"/>
      <c r="L9" s="417"/>
      <c r="M9" s="417"/>
      <c r="N9" s="417"/>
      <c r="O9" s="417"/>
      <c r="P9" s="417"/>
      <c r="Q9" s="417"/>
      <c r="R9" s="417"/>
      <c r="S9" s="417"/>
      <c r="T9" s="417"/>
      <c r="U9" s="417"/>
      <c r="V9" s="417"/>
      <c r="W9" s="419"/>
    </row>
    <row r="10" spans="1:106" s="415" customFormat="1" ht="6.75" customHeight="1" thickBot="1" x14ac:dyDescent="0.25">
      <c r="C10" s="420"/>
    </row>
    <row r="11" spans="1:106" s="150" customFormat="1" ht="19.5" customHeight="1" x14ac:dyDescent="0.2">
      <c r="A11" s="421" t="s">
        <v>164</v>
      </c>
      <c r="B11" s="422"/>
      <c r="C11" s="790" t="s">
        <v>0</v>
      </c>
      <c r="D11" s="791"/>
      <c r="E11" s="791"/>
      <c r="F11" s="791"/>
      <c r="G11" s="791"/>
      <c r="H11" s="791"/>
      <c r="I11" s="422"/>
      <c r="J11" s="423" t="s">
        <v>119</v>
      </c>
      <c r="K11" s="792" t="s">
        <v>1</v>
      </c>
      <c r="L11" s="793"/>
      <c r="M11" s="793"/>
      <c r="N11" s="793"/>
      <c r="O11" s="790"/>
      <c r="P11" s="422"/>
      <c r="Q11" s="423" t="s">
        <v>119</v>
      </c>
      <c r="R11" s="792" t="s">
        <v>2</v>
      </c>
      <c r="S11" s="793"/>
      <c r="T11" s="793"/>
      <c r="U11" s="793"/>
      <c r="V11" s="790"/>
      <c r="W11" s="422"/>
      <c r="X11" s="423" t="s">
        <v>119</v>
      </c>
      <c r="Y11" s="792" t="s">
        <v>3</v>
      </c>
      <c r="Z11" s="793"/>
      <c r="AA11" s="793"/>
      <c r="AB11" s="793"/>
      <c r="AC11" s="790"/>
      <c r="AD11" s="422"/>
      <c r="AE11" s="423" t="s">
        <v>119</v>
      </c>
      <c r="AF11" s="792" t="s">
        <v>4</v>
      </c>
      <c r="AG11" s="793"/>
      <c r="AH11" s="793"/>
      <c r="AI11" s="793"/>
      <c r="AJ11" s="790"/>
      <c r="AK11" s="424"/>
      <c r="AL11" s="794" t="s">
        <v>113</v>
      </c>
      <c r="AM11" s="788" t="s">
        <v>35</v>
      </c>
    </row>
    <row r="12" spans="1:106" s="432" customFormat="1" ht="38.25" x14ac:dyDescent="0.2">
      <c r="A12" s="425" t="s">
        <v>78</v>
      </c>
      <c r="B12" s="426"/>
      <c r="C12" s="427" t="s">
        <v>165</v>
      </c>
      <c r="D12" s="428" t="s">
        <v>117</v>
      </c>
      <c r="E12" s="428" t="s">
        <v>118</v>
      </c>
      <c r="F12" s="428" t="s">
        <v>116</v>
      </c>
      <c r="G12" s="428" t="s">
        <v>79</v>
      </c>
      <c r="H12" s="429" t="s">
        <v>24</v>
      </c>
      <c r="I12" s="426"/>
      <c r="J12" s="430" t="s">
        <v>120</v>
      </c>
      <c r="K12" s="428" t="s">
        <v>117</v>
      </c>
      <c r="L12" s="428" t="s">
        <v>118</v>
      </c>
      <c r="M12" s="428" t="s">
        <v>116</v>
      </c>
      <c r="N12" s="428" t="s">
        <v>79</v>
      </c>
      <c r="O12" s="429" t="s">
        <v>24</v>
      </c>
      <c r="P12" s="426"/>
      <c r="Q12" s="430" t="s">
        <v>120</v>
      </c>
      <c r="R12" s="428" t="s">
        <v>117</v>
      </c>
      <c r="S12" s="428" t="s">
        <v>118</v>
      </c>
      <c r="T12" s="428" t="s">
        <v>116</v>
      </c>
      <c r="U12" s="428" t="s">
        <v>79</v>
      </c>
      <c r="V12" s="429" t="s">
        <v>24</v>
      </c>
      <c r="W12" s="426"/>
      <c r="X12" s="430" t="s">
        <v>120</v>
      </c>
      <c r="Y12" s="428" t="s">
        <v>117</v>
      </c>
      <c r="Z12" s="428" t="s">
        <v>118</v>
      </c>
      <c r="AA12" s="428" t="s">
        <v>116</v>
      </c>
      <c r="AB12" s="428" t="s">
        <v>79</v>
      </c>
      <c r="AC12" s="429" t="s">
        <v>24</v>
      </c>
      <c r="AD12" s="426"/>
      <c r="AE12" s="430" t="s">
        <v>120</v>
      </c>
      <c r="AF12" s="428" t="s">
        <v>117</v>
      </c>
      <c r="AG12" s="428" t="s">
        <v>118</v>
      </c>
      <c r="AH12" s="428" t="s">
        <v>116</v>
      </c>
      <c r="AI12" s="428" t="s">
        <v>79</v>
      </c>
      <c r="AJ12" s="429" t="s">
        <v>24</v>
      </c>
      <c r="AK12" s="431"/>
      <c r="AL12" s="795"/>
      <c r="AM12" s="789"/>
    </row>
    <row r="13" spans="1:106" x14ac:dyDescent="0.2">
      <c r="A13" s="433"/>
      <c r="B13" s="426"/>
      <c r="C13" s="434">
        <v>2.19</v>
      </c>
      <c r="D13" s="435"/>
      <c r="E13" s="436"/>
      <c r="F13" s="435"/>
      <c r="G13" s="435"/>
      <c r="H13" s="437">
        <f>IFERROR(((((D13*E13)/F13)*C13)*G13),0)</f>
        <v>0</v>
      </c>
      <c r="I13" s="426"/>
      <c r="J13" s="438">
        <f>C13*1.05</f>
        <v>2.2995000000000001</v>
      </c>
      <c r="K13" s="435"/>
      <c r="L13" s="436"/>
      <c r="M13" s="435"/>
      <c r="N13" s="435"/>
      <c r="O13" s="437">
        <f>IFERROR(((((K13*L13)/M13)*J13)*N13),0)</f>
        <v>0</v>
      </c>
      <c r="P13" s="426"/>
      <c r="Q13" s="438">
        <f>J13*1.05</f>
        <v>2.4144750000000004</v>
      </c>
      <c r="R13" s="435"/>
      <c r="S13" s="436"/>
      <c r="T13" s="435"/>
      <c r="U13" s="435"/>
      <c r="V13" s="437">
        <f>IFERROR(((((R13*S13)/T13)*Q13)*U13),0)</f>
        <v>0</v>
      </c>
      <c r="W13" s="426"/>
      <c r="X13" s="438">
        <f>Q13*1.05</f>
        <v>2.5351987500000006</v>
      </c>
      <c r="Y13" s="435"/>
      <c r="Z13" s="436"/>
      <c r="AA13" s="435"/>
      <c r="AB13" s="435"/>
      <c r="AC13" s="437">
        <f>IFERROR(((((Y13*Z13)/AA13)*X13)*AB13),0)</f>
        <v>0</v>
      </c>
      <c r="AD13" s="426"/>
      <c r="AE13" s="438">
        <f>X13*1.05</f>
        <v>2.6619586875000008</v>
      </c>
      <c r="AF13" s="439"/>
      <c r="AG13" s="440"/>
      <c r="AH13" s="439"/>
      <c r="AI13" s="439"/>
      <c r="AJ13" s="437">
        <f>IFERROR(((((AF13*AG13)/AH13)*AE13)*AI13),0)</f>
        <v>0</v>
      </c>
      <c r="AK13" s="441"/>
      <c r="AL13" s="442">
        <f>H13+O13+V13+AC13+AJ13</f>
        <v>0</v>
      </c>
      <c r="AM13" s="443"/>
    </row>
    <row r="14" spans="1:106" x14ac:dyDescent="0.2">
      <c r="A14" s="433"/>
      <c r="B14" s="426"/>
      <c r="C14" s="434"/>
      <c r="D14" s="435"/>
      <c r="E14" s="436"/>
      <c r="F14" s="435"/>
      <c r="G14" s="435"/>
      <c r="H14" s="437">
        <f t="shared" ref="H14:H20" si="0">IFERROR(((((D14*E14)/F14)*C14)*G14),0)</f>
        <v>0</v>
      </c>
      <c r="I14" s="426"/>
      <c r="J14" s="438">
        <f t="shared" ref="J14:J20" si="1">C14*1.05</f>
        <v>0</v>
      </c>
      <c r="K14" s="435"/>
      <c r="L14" s="436"/>
      <c r="M14" s="435"/>
      <c r="N14" s="435"/>
      <c r="O14" s="437">
        <f t="shared" ref="O14:O22" si="2">IFERROR(((((K14*L14)/M14)*J14)*N14),0)</f>
        <v>0</v>
      </c>
      <c r="P14" s="426"/>
      <c r="Q14" s="438">
        <f t="shared" ref="Q14:Q20" si="3">J14*1.05</f>
        <v>0</v>
      </c>
      <c r="R14" s="435"/>
      <c r="S14" s="436"/>
      <c r="T14" s="435"/>
      <c r="U14" s="435"/>
      <c r="V14" s="437">
        <f t="shared" ref="V14:V21" si="4">IFERROR(((((R14*S14)/T14)*Q14)*U14),0)</f>
        <v>0</v>
      </c>
      <c r="W14" s="426"/>
      <c r="X14" s="438">
        <f t="shared" ref="X14:X20" si="5">Q14*1.05</f>
        <v>0</v>
      </c>
      <c r="Y14" s="435"/>
      <c r="Z14" s="436"/>
      <c r="AA14" s="435"/>
      <c r="AB14" s="435"/>
      <c r="AC14" s="437">
        <f t="shared" ref="AC14:AC20" si="6">IFERROR(((((Y14*Z14)/AA14)*X14)*AB14),0)</f>
        <v>0</v>
      </c>
      <c r="AD14" s="426"/>
      <c r="AE14" s="438">
        <f t="shared" ref="AE14:AE21" si="7">X14*1.05</f>
        <v>0</v>
      </c>
      <c r="AF14" s="439"/>
      <c r="AG14" s="440"/>
      <c r="AH14" s="439"/>
      <c r="AI14" s="439"/>
      <c r="AJ14" s="437">
        <f t="shared" ref="AJ14:AJ19" si="8">IFERROR(((((AF14*AG14)/AH14)*AE14)*AI14),0)</f>
        <v>0</v>
      </c>
      <c r="AK14" s="441"/>
      <c r="AL14" s="442">
        <f t="shared" ref="AL14:AL20" si="9">H14+O14+V14+AC14+AJ14</f>
        <v>0</v>
      </c>
      <c r="AM14" s="443"/>
    </row>
    <row r="15" spans="1:106" x14ac:dyDescent="0.2">
      <c r="A15" s="433"/>
      <c r="B15" s="426"/>
      <c r="C15" s="434"/>
      <c r="D15" s="435"/>
      <c r="E15" s="436"/>
      <c r="F15" s="435"/>
      <c r="G15" s="435"/>
      <c r="H15" s="437">
        <f t="shared" si="0"/>
        <v>0</v>
      </c>
      <c r="I15" s="426"/>
      <c r="J15" s="438">
        <f t="shared" si="1"/>
        <v>0</v>
      </c>
      <c r="K15" s="435"/>
      <c r="L15" s="436"/>
      <c r="M15" s="435"/>
      <c r="N15" s="435"/>
      <c r="O15" s="437">
        <f t="shared" si="2"/>
        <v>0</v>
      </c>
      <c r="P15" s="426"/>
      <c r="Q15" s="438">
        <f t="shared" si="3"/>
        <v>0</v>
      </c>
      <c r="R15" s="435"/>
      <c r="S15" s="436"/>
      <c r="T15" s="435"/>
      <c r="U15" s="435"/>
      <c r="V15" s="437">
        <f t="shared" si="4"/>
        <v>0</v>
      </c>
      <c r="W15" s="426"/>
      <c r="X15" s="438">
        <f t="shared" si="5"/>
        <v>0</v>
      </c>
      <c r="Y15" s="435"/>
      <c r="Z15" s="436"/>
      <c r="AA15" s="435"/>
      <c r="AB15" s="435"/>
      <c r="AC15" s="437">
        <f t="shared" si="6"/>
        <v>0</v>
      </c>
      <c r="AD15" s="426"/>
      <c r="AE15" s="438">
        <f t="shared" si="7"/>
        <v>0</v>
      </c>
      <c r="AF15" s="439"/>
      <c r="AG15" s="440"/>
      <c r="AH15" s="439"/>
      <c r="AI15" s="439"/>
      <c r="AJ15" s="437">
        <f t="shared" si="8"/>
        <v>0</v>
      </c>
      <c r="AL15" s="442">
        <f t="shared" si="9"/>
        <v>0</v>
      </c>
      <c r="AM15" s="443"/>
    </row>
    <row r="16" spans="1:106" x14ac:dyDescent="0.2">
      <c r="A16" s="433"/>
      <c r="B16" s="426"/>
      <c r="C16" s="434"/>
      <c r="D16" s="435"/>
      <c r="E16" s="436"/>
      <c r="F16" s="435"/>
      <c r="G16" s="435"/>
      <c r="H16" s="437">
        <f t="shared" si="0"/>
        <v>0</v>
      </c>
      <c r="I16" s="426"/>
      <c r="J16" s="438">
        <f t="shared" si="1"/>
        <v>0</v>
      </c>
      <c r="K16" s="435"/>
      <c r="L16" s="436"/>
      <c r="M16" s="435"/>
      <c r="N16" s="435"/>
      <c r="O16" s="437">
        <f t="shared" si="2"/>
        <v>0</v>
      </c>
      <c r="P16" s="426"/>
      <c r="Q16" s="438">
        <f t="shared" si="3"/>
        <v>0</v>
      </c>
      <c r="R16" s="435"/>
      <c r="S16" s="436"/>
      <c r="T16" s="435"/>
      <c r="U16" s="435"/>
      <c r="V16" s="437">
        <f t="shared" si="4"/>
        <v>0</v>
      </c>
      <c r="W16" s="426"/>
      <c r="X16" s="438">
        <f t="shared" si="5"/>
        <v>0</v>
      </c>
      <c r="Y16" s="435"/>
      <c r="Z16" s="436"/>
      <c r="AA16" s="435"/>
      <c r="AB16" s="435"/>
      <c r="AC16" s="437">
        <f t="shared" si="6"/>
        <v>0</v>
      </c>
      <c r="AD16" s="426"/>
      <c r="AE16" s="438">
        <f t="shared" si="7"/>
        <v>0</v>
      </c>
      <c r="AF16" s="439"/>
      <c r="AG16" s="440"/>
      <c r="AH16" s="439"/>
      <c r="AI16" s="439"/>
      <c r="AJ16" s="437">
        <f t="shared" si="8"/>
        <v>0</v>
      </c>
      <c r="AL16" s="442">
        <f t="shared" si="9"/>
        <v>0</v>
      </c>
      <c r="AM16" s="443"/>
    </row>
    <row r="17" spans="1:39" x14ac:dyDescent="0.2">
      <c r="A17" s="433"/>
      <c r="B17" s="426"/>
      <c r="C17" s="434"/>
      <c r="D17" s="435"/>
      <c r="E17" s="436"/>
      <c r="F17" s="435"/>
      <c r="G17" s="435"/>
      <c r="H17" s="437">
        <f t="shared" si="0"/>
        <v>0</v>
      </c>
      <c r="I17" s="426"/>
      <c r="J17" s="438">
        <f t="shared" si="1"/>
        <v>0</v>
      </c>
      <c r="K17" s="435"/>
      <c r="L17" s="436"/>
      <c r="M17" s="435"/>
      <c r="N17" s="435"/>
      <c r="O17" s="437">
        <f t="shared" si="2"/>
        <v>0</v>
      </c>
      <c r="P17" s="426"/>
      <c r="Q17" s="438">
        <f t="shared" si="3"/>
        <v>0</v>
      </c>
      <c r="R17" s="435"/>
      <c r="S17" s="436"/>
      <c r="T17" s="435"/>
      <c r="U17" s="435"/>
      <c r="V17" s="437">
        <f t="shared" si="4"/>
        <v>0</v>
      </c>
      <c r="W17" s="426"/>
      <c r="X17" s="438">
        <f t="shared" si="5"/>
        <v>0</v>
      </c>
      <c r="Y17" s="435"/>
      <c r="Z17" s="436"/>
      <c r="AA17" s="435"/>
      <c r="AB17" s="435"/>
      <c r="AC17" s="437">
        <f t="shared" si="6"/>
        <v>0</v>
      </c>
      <c r="AD17" s="426"/>
      <c r="AE17" s="438">
        <f t="shared" si="7"/>
        <v>0</v>
      </c>
      <c r="AF17" s="439"/>
      <c r="AG17" s="440"/>
      <c r="AH17" s="439"/>
      <c r="AI17" s="439"/>
      <c r="AJ17" s="437">
        <f t="shared" si="8"/>
        <v>0</v>
      </c>
      <c r="AL17" s="442">
        <f t="shared" si="9"/>
        <v>0</v>
      </c>
      <c r="AM17" s="443"/>
    </row>
    <row r="18" spans="1:39" x14ac:dyDescent="0.2">
      <c r="A18" s="433"/>
      <c r="B18" s="444"/>
      <c r="C18" s="434"/>
      <c r="D18" s="435"/>
      <c r="E18" s="436"/>
      <c r="F18" s="435"/>
      <c r="G18" s="435"/>
      <c r="H18" s="437">
        <f t="shared" si="0"/>
        <v>0</v>
      </c>
      <c r="I18" s="444"/>
      <c r="J18" s="438">
        <f t="shared" si="1"/>
        <v>0</v>
      </c>
      <c r="K18" s="435"/>
      <c r="L18" s="436"/>
      <c r="M18" s="435"/>
      <c r="N18" s="435"/>
      <c r="O18" s="437">
        <f t="shared" si="2"/>
        <v>0</v>
      </c>
      <c r="P18" s="444"/>
      <c r="Q18" s="438">
        <f t="shared" si="3"/>
        <v>0</v>
      </c>
      <c r="R18" s="435"/>
      <c r="S18" s="436"/>
      <c r="T18" s="435"/>
      <c r="U18" s="435"/>
      <c r="V18" s="437">
        <f t="shared" si="4"/>
        <v>0</v>
      </c>
      <c r="W18" s="444"/>
      <c r="X18" s="438">
        <f t="shared" si="5"/>
        <v>0</v>
      </c>
      <c r="Y18" s="435"/>
      <c r="Z18" s="436"/>
      <c r="AA18" s="435"/>
      <c r="AB18" s="435"/>
      <c r="AC18" s="437">
        <f t="shared" si="6"/>
        <v>0</v>
      </c>
      <c r="AD18" s="444"/>
      <c r="AE18" s="438">
        <f t="shared" si="7"/>
        <v>0</v>
      </c>
      <c r="AF18" s="439"/>
      <c r="AG18" s="440"/>
      <c r="AH18" s="439"/>
      <c r="AI18" s="439"/>
      <c r="AJ18" s="437">
        <f t="shared" si="8"/>
        <v>0</v>
      </c>
      <c r="AK18" s="445"/>
      <c r="AL18" s="442">
        <f t="shared" si="9"/>
        <v>0</v>
      </c>
      <c r="AM18" s="443"/>
    </row>
    <row r="19" spans="1:39" x14ac:dyDescent="0.2">
      <c r="A19" s="433"/>
      <c r="B19" s="426"/>
      <c r="C19" s="434"/>
      <c r="D19" s="435"/>
      <c r="E19" s="436"/>
      <c r="F19" s="435"/>
      <c r="G19" s="435"/>
      <c r="H19" s="437">
        <f t="shared" si="0"/>
        <v>0</v>
      </c>
      <c r="I19" s="426"/>
      <c r="J19" s="438">
        <f t="shared" si="1"/>
        <v>0</v>
      </c>
      <c r="K19" s="435"/>
      <c r="L19" s="436"/>
      <c r="M19" s="435"/>
      <c r="N19" s="435"/>
      <c r="O19" s="437">
        <f t="shared" si="2"/>
        <v>0</v>
      </c>
      <c r="P19" s="426"/>
      <c r="Q19" s="438">
        <f t="shared" si="3"/>
        <v>0</v>
      </c>
      <c r="R19" s="435"/>
      <c r="S19" s="436"/>
      <c r="T19" s="435"/>
      <c r="U19" s="435"/>
      <c r="V19" s="437">
        <f t="shared" si="4"/>
        <v>0</v>
      </c>
      <c r="W19" s="426"/>
      <c r="X19" s="438">
        <f t="shared" si="5"/>
        <v>0</v>
      </c>
      <c r="Y19" s="435"/>
      <c r="Z19" s="436"/>
      <c r="AA19" s="435"/>
      <c r="AB19" s="435"/>
      <c r="AC19" s="437">
        <f t="shared" si="6"/>
        <v>0</v>
      </c>
      <c r="AD19" s="426"/>
      <c r="AE19" s="438">
        <f t="shared" si="7"/>
        <v>0</v>
      </c>
      <c r="AF19" s="435"/>
      <c r="AG19" s="436"/>
      <c r="AH19" s="435"/>
      <c r="AI19" s="435"/>
      <c r="AJ19" s="437">
        <f t="shared" si="8"/>
        <v>0</v>
      </c>
      <c r="AK19" s="445"/>
      <c r="AL19" s="442">
        <f t="shared" si="9"/>
        <v>0</v>
      </c>
      <c r="AM19" s="443"/>
    </row>
    <row r="20" spans="1:39" x14ac:dyDescent="0.2">
      <c r="A20" s="433"/>
      <c r="B20" s="426"/>
      <c r="C20" s="434"/>
      <c r="D20" s="435"/>
      <c r="E20" s="436"/>
      <c r="F20" s="435"/>
      <c r="G20" s="435"/>
      <c r="H20" s="437">
        <f t="shared" si="0"/>
        <v>0</v>
      </c>
      <c r="I20" s="426"/>
      <c r="J20" s="438">
        <f t="shared" si="1"/>
        <v>0</v>
      </c>
      <c r="K20" s="435"/>
      <c r="L20" s="436"/>
      <c r="M20" s="435"/>
      <c r="N20" s="435"/>
      <c r="O20" s="437">
        <f t="shared" si="2"/>
        <v>0</v>
      </c>
      <c r="P20" s="426"/>
      <c r="Q20" s="438">
        <f t="shared" si="3"/>
        <v>0</v>
      </c>
      <c r="R20" s="435"/>
      <c r="S20" s="436"/>
      <c r="T20" s="435"/>
      <c r="U20" s="435"/>
      <c r="V20" s="437">
        <f t="shared" si="4"/>
        <v>0</v>
      </c>
      <c r="W20" s="426"/>
      <c r="X20" s="438">
        <f t="shared" si="5"/>
        <v>0</v>
      </c>
      <c r="Y20" s="435"/>
      <c r="Z20" s="436"/>
      <c r="AA20" s="435"/>
      <c r="AB20" s="435"/>
      <c r="AC20" s="437">
        <f t="shared" si="6"/>
        <v>0</v>
      </c>
      <c r="AD20" s="426"/>
      <c r="AE20" s="438">
        <f t="shared" si="7"/>
        <v>0</v>
      </c>
      <c r="AF20" s="435"/>
      <c r="AG20" s="436"/>
      <c r="AH20" s="435"/>
      <c r="AI20" s="435"/>
      <c r="AJ20" s="437">
        <f t="shared" ref="AJ20:AJ23" si="10">IFERROR(((((AF20*AG20)/AH20)*AE20)*AI20),0)</f>
        <v>0</v>
      </c>
      <c r="AK20" s="445"/>
      <c r="AL20" s="442">
        <f t="shared" si="9"/>
        <v>0</v>
      </c>
      <c r="AM20" s="443"/>
    </row>
    <row r="21" spans="1:39" x14ac:dyDescent="0.2">
      <c r="A21" s="433"/>
      <c r="B21" s="444"/>
      <c r="C21" s="434"/>
      <c r="D21" s="435"/>
      <c r="E21" s="436"/>
      <c r="F21" s="435"/>
      <c r="G21" s="435"/>
      <c r="H21" s="437">
        <f t="shared" ref="H21:H23" si="11">IFERROR(((((D21*E21)/F21)*C21)*G21),0)</f>
        <v>0</v>
      </c>
      <c r="I21" s="444"/>
      <c r="J21" s="438">
        <f t="shared" ref="J21:J23" si="12">C21*1.05</f>
        <v>0</v>
      </c>
      <c r="K21" s="435"/>
      <c r="L21" s="436"/>
      <c r="M21" s="435"/>
      <c r="N21" s="435"/>
      <c r="O21" s="437">
        <f t="shared" si="2"/>
        <v>0</v>
      </c>
      <c r="P21" s="444"/>
      <c r="Q21" s="438">
        <f t="shared" ref="Q21:Q23" si="13">J21*1.05</f>
        <v>0</v>
      </c>
      <c r="R21" s="435"/>
      <c r="S21" s="436"/>
      <c r="T21" s="435"/>
      <c r="U21" s="435"/>
      <c r="V21" s="437">
        <f t="shared" si="4"/>
        <v>0</v>
      </c>
      <c r="W21" s="444"/>
      <c r="X21" s="438">
        <f t="shared" ref="X21:X23" si="14">Q21*1.05</f>
        <v>0</v>
      </c>
      <c r="Y21" s="435"/>
      <c r="Z21" s="436"/>
      <c r="AA21" s="435"/>
      <c r="AB21" s="435"/>
      <c r="AC21" s="437">
        <f t="shared" ref="AC21:AC23" si="15">IFERROR(((((Y21*Z21)/AA21)*X21)*AB21),0)</f>
        <v>0</v>
      </c>
      <c r="AD21" s="444"/>
      <c r="AE21" s="438">
        <f t="shared" si="7"/>
        <v>0</v>
      </c>
      <c r="AF21" s="439"/>
      <c r="AG21" s="440"/>
      <c r="AH21" s="439"/>
      <c r="AI21" s="439"/>
      <c r="AJ21" s="437">
        <f t="shared" si="10"/>
        <v>0</v>
      </c>
      <c r="AK21" s="445"/>
      <c r="AL21" s="442">
        <f t="shared" ref="AL21:AL23" si="16">H21+O21+V21+AC21+AJ21</f>
        <v>0</v>
      </c>
      <c r="AM21" s="443"/>
    </row>
    <row r="22" spans="1:39" x14ac:dyDescent="0.2">
      <c r="A22" s="536"/>
      <c r="B22" s="426"/>
      <c r="C22" s="434"/>
      <c r="D22" s="435"/>
      <c r="E22" s="436"/>
      <c r="F22" s="435"/>
      <c r="G22" s="435"/>
      <c r="H22" s="437">
        <f t="shared" si="11"/>
        <v>0</v>
      </c>
      <c r="I22" s="426"/>
      <c r="J22" s="438">
        <f t="shared" si="12"/>
        <v>0</v>
      </c>
      <c r="K22" s="435"/>
      <c r="L22" s="436"/>
      <c r="M22" s="435"/>
      <c r="N22" s="435"/>
      <c r="O22" s="437">
        <f t="shared" si="2"/>
        <v>0</v>
      </c>
      <c r="P22" s="426"/>
      <c r="Q22" s="438">
        <f t="shared" si="13"/>
        <v>0</v>
      </c>
      <c r="R22" s="435"/>
      <c r="S22" s="436"/>
      <c r="T22" s="435"/>
      <c r="U22" s="435"/>
      <c r="V22" s="437">
        <f t="shared" ref="V22:V23" si="17">IFERROR(((((R22*S22)/T22)*Q22)*U22),0)</f>
        <v>0</v>
      </c>
      <c r="W22" s="426"/>
      <c r="X22" s="438">
        <f t="shared" si="14"/>
        <v>0</v>
      </c>
      <c r="Y22" s="435"/>
      <c r="Z22" s="436"/>
      <c r="AA22" s="435"/>
      <c r="AB22" s="435"/>
      <c r="AC22" s="437">
        <f t="shared" si="15"/>
        <v>0</v>
      </c>
      <c r="AD22" s="426"/>
      <c r="AE22" s="438">
        <f t="shared" ref="AE22:AE23" si="18">X22*1.05</f>
        <v>0</v>
      </c>
      <c r="AF22" s="439"/>
      <c r="AG22" s="440"/>
      <c r="AH22" s="439"/>
      <c r="AI22" s="439"/>
      <c r="AJ22" s="437">
        <f t="shared" si="10"/>
        <v>0</v>
      </c>
      <c r="AK22" s="445"/>
      <c r="AL22" s="442">
        <f t="shared" si="16"/>
        <v>0</v>
      </c>
      <c r="AM22" s="443"/>
    </row>
    <row r="23" spans="1:39" x14ac:dyDescent="0.2">
      <c r="A23" s="433"/>
      <c r="B23" s="426"/>
      <c r="C23" s="434"/>
      <c r="D23" s="435"/>
      <c r="E23" s="436"/>
      <c r="F23" s="435"/>
      <c r="G23" s="435"/>
      <c r="H23" s="437">
        <f t="shared" si="11"/>
        <v>0</v>
      </c>
      <c r="I23" s="426"/>
      <c r="J23" s="438">
        <f t="shared" si="12"/>
        <v>0</v>
      </c>
      <c r="K23" s="435"/>
      <c r="L23" s="436"/>
      <c r="M23" s="435"/>
      <c r="N23" s="435"/>
      <c r="O23" s="437">
        <f t="shared" ref="O23" si="19">IFERROR(((((K23*L23)/M23)*J23)*N23),0)</f>
        <v>0</v>
      </c>
      <c r="P23" s="426"/>
      <c r="Q23" s="438">
        <f t="shared" si="13"/>
        <v>0</v>
      </c>
      <c r="R23" s="435"/>
      <c r="S23" s="436"/>
      <c r="T23" s="435"/>
      <c r="U23" s="435"/>
      <c r="V23" s="437">
        <f t="shared" si="17"/>
        <v>0</v>
      </c>
      <c r="W23" s="426"/>
      <c r="X23" s="438">
        <f t="shared" si="14"/>
        <v>0</v>
      </c>
      <c r="Y23" s="435"/>
      <c r="Z23" s="436"/>
      <c r="AA23" s="435"/>
      <c r="AB23" s="435"/>
      <c r="AC23" s="437">
        <f t="shared" si="15"/>
        <v>0</v>
      </c>
      <c r="AD23" s="426"/>
      <c r="AE23" s="438">
        <f t="shared" si="18"/>
        <v>0</v>
      </c>
      <c r="AF23" s="439"/>
      <c r="AG23" s="440"/>
      <c r="AH23" s="439"/>
      <c r="AI23" s="439"/>
      <c r="AJ23" s="437">
        <f t="shared" si="10"/>
        <v>0</v>
      </c>
      <c r="AK23" s="446"/>
      <c r="AL23" s="442">
        <f t="shared" si="16"/>
        <v>0</v>
      </c>
      <c r="AM23" s="443"/>
    </row>
    <row r="24" spans="1:39" s="150" customFormat="1" ht="3.75" customHeight="1" x14ac:dyDescent="0.2">
      <c r="A24" s="447"/>
      <c r="B24" s="426"/>
      <c r="E24" s="448"/>
      <c r="H24" s="449"/>
      <c r="I24" s="426"/>
      <c r="L24" s="448"/>
      <c r="O24" s="449"/>
      <c r="P24" s="426"/>
      <c r="S24" s="448"/>
      <c r="V24" s="449"/>
      <c r="W24" s="426"/>
      <c r="Z24" s="448"/>
      <c r="AC24" s="449"/>
      <c r="AD24" s="426"/>
      <c r="AG24" s="448"/>
      <c r="AJ24" s="449"/>
      <c r="AK24" s="446"/>
      <c r="AL24" s="146"/>
      <c r="AM24" s="450"/>
    </row>
    <row r="25" spans="1:39" s="150" customFormat="1" ht="13.5" thickBot="1" x14ac:dyDescent="0.25">
      <c r="A25" s="451"/>
      <c r="B25" s="426"/>
      <c r="C25" s="449"/>
      <c r="H25" s="452">
        <f>SUM(H13:H23)</f>
        <v>0</v>
      </c>
      <c r="I25" s="426"/>
      <c r="J25" s="449"/>
      <c r="O25" s="452">
        <f>SUM(O13:O23)</f>
        <v>0</v>
      </c>
      <c r="P25" s="426"/>
      <c r="Q25" s="449"/>
      <c r="V25" s="452">
        <f>SUM(V13:V23)</f>
        <v>0</v>
      </c>
      <c r="W25" s="426"/>
      <c r="X25" s="449"/>
      <c r="AC25" s="452">
        <f>SUM(AC13:AC23)</f>
        <v>0</v>
      </c>
      <c r="AD25" s="426"/>
      <c r="AE25" s="449"/>
      <c r="AJ25" s="452">
        <f>SUM(AJ13:AJ23)</f>
        <v>0</v>
      </c>
      <c r="AK25" s="446"/>
      <c r="AL25" s="453">
        <f>SUM(AL13:AL23)</f>
        <v>0</v>
      </c>
      <c r="AM25" s="450"/>
    </row>
    <row r="26" spans="1:39" s="150" customFormat="1" ht="5.25" customHeight="1" thickBot="1" x14ac:dyDescent="0.25">
      <c r="A26" s="454"/>
      <c r="B26" s="455"/>
      <c r="C26" s="456"/>
      <c r="D26" s="152"/>
      <c r="E26" s="152"/>
      <c r="F26" s="152"/>
      <c r="G26" s="152"/>
      <c r="H26" s="154"/>
      <c r="I26" s="455"/>
      <c r="J26" s="152"/>
      <c r="K26" s="457"/>
      <c r="L26" s="457"/>
      <c r="M26" s="457"/>
      <c r="N26" s="457"/>
      <c r="O26" s="154"/>
      <c r="P26" s="455"/>
      <c r="Q26" s="154"/>
      <c r="R26" s="457"/>
      <c r="S26" s="457"/>
      <c r="T26" s="457"/>
      <c r="U26" s="457"/>
      <c r="V26" s="156"/>
      <c r="W26" s="455"/>
      <c r="X26" s="154"/>
      <c r="Y26" s="152"/>
      <c r="Z26" s="152"/>
      <c r="AA26" s="152"/>
      <c r="AB26" s="152"/>
      <c r="AC26" s="154"/>
      <c r="AD26" s="455"/>
      <c r="AE26" s="154"/>
      <c r="AF26" s="152"/>
      <c r="AG26" s="152"/>
      <c r="AH26" s="152"/>
      <c r="AI26" s="152"/>
      <c r="AJ26" s="154"/>
      <c r="AK26" s="458"/>
      <c r="AL26" s="155"/>
      <c r="AM26" s="459"/>
    </row>
    <row r="27" spans="1:39" s="545" customFormat="1" x14ac:dyDescent="0.2">
      <c r="A27" s="2" t="s">
        <v>173</v>
      </c>
      <c r="B27" s="552"/>
      <c r="C27" s="547"/>
      <c r="H27" s="552"/>
      <c r="I27" s="552"/>
      <c r="K27" s="549"/>
      <c r="L27" s="549"/>
      <c r="M27" s="549"/>
      <c r="N27" s="549"/>
      <c r="O27" s="552"/>
      <c r="P27" s="552"/>
      <c r="Q27" s="552"/>
      <c r="R27" s="549"/>
      <c r="S27" s="549"/>
      <c r="T27" s="549"/>
      <c r="U27" s="549"/>
      <c r="V27" s="562"/>
      <c r="W27" s="552"/>
      <c r="X27" s="552"/>
      <c r="AC27" s="552"/>
      <c r="AD27" s="552"/>
      <c r="AE27" s="552"/>
      <c r="AJ27" s="552"/>
      <c r="AK27" s="552"/>
      <c r="AL27" s="552"/>
    </row>
    <row r="28" spans="1:39" s="545" customFormat="1" x14ac:dyDescent="0.2">
      <c r="A28" s="196" t="s">
        <v>47</v>
      </c>
      <c r="B28" s="563"/>
      <c r="C28" s="564"/>
    </row>
    <row r="29" spans="1:39" s="545" customFormat="1" x14ac:dyDescent="0.2">
      <c r="E29" s="545" t="s">
        <v>190</v>
      </c>
    </row>
    <row r="30" spans="1:39" s="545" customFormat="1" x14ac:dyDescent="0.2">
      <c r="A30" s="546" t="s">
        <v>210</v>
      </c>
      <c r="C30" s="547"/>
      <c r="E30" s="545" t="s">
        <v>209</v>
      </c>
      <c r="X30" s="548"/>
      <c r="Y30" s="549"/>
    </row>
    <row r="31" spans="1:39" s="545" customFormat="1" x14ac:dyDescent="0.2">
      <c r="A31" s="462" t="s">
        <v>121</v>
      </c>
      <c r="B31" s="463"/>
      <c r="C31" s="464">
        <v>1.1245500000000002</v>
      </c>
      <c r="D31" s="550"/>
      <c r="E31" s="548">
        <f>C31*1.05</f>
        <v>1.1807775000000003</v>
      </c>
      <c r="I31" s="547"/>
      <c r="L31" s="551"/>
      <c r="M31" s="549"/>
      <c r="N31" s="549"/>
      <c r="O31" s="547"/>
      <c r="P31" s="547"/>
      <c r="W31" s="547"/>
      <c r="X31" s="548"/>
      <c r="Y31" s="549"/>
      <c r="Z31" s="551"/>
      <c r="AA31" s="549"/>
      <c r="AB31" s="549"/>
      <c r="AC31" s="547"/>
      <c r="AD31" s="547"/>
      <c r="AE31" s="548"/>
      <c r="AF31" s="549"/>
      <c r="AG31" s="551"/>
      <c r="AH31" s="549"/>
      <c r="AI31" s="549"/>
      <c r="AJ31" s="547"/>
      <c r="AK31" s="547"/>
      <c r="AL31" s="552"/>
    </row>
    <row r="32" spans="1:39" s="545" customFormat="1" x14ac:dyDescent="0.2">
      <c r="A32" s="462" t="s">
        <v>122</v>
      </c>
      <c r="B32" s="463"/>
      <c r="C32" s="464">
        <v>1.1245500000000002</v>
      </c>
      <c r="D32" s="550"/>
      <c r="E32" s="548">
        <f t="shared" ref="E32:E38" si="20">C32*1.05</f>
        <v>1.1807775000000003</v>
      </c>
      <c r="I32" s="547"/>
      <c r="J32" s="548"/>
      <c r="K32" s="549"/>
      <c r="L32" s="551"/>
      <c r="M32" s="549"/>
      <c r="N32" s="549"/>
      <c r="O32" s="547"/>
      <c r="P32" s="547"/>
      <c r="Q32" s="548"/>
      <c r="R32" s="549"/>
      <c r="S32" s="551"/>
      <c r="T32" s="549"/>
      <c r="U32" s="549"/>
      <c r="V32" s="547"/>
      <c r="W32" s="547"/>
      <c r="X32" s="548"/>
      <c r="Y32" s="549"/>
      <c r="Z32" s="551"/>
      <c r="AA32" s="549"/>
      <c r="AB32" s="549"/>
      <c r="AC32" s="547"/>
      <c r="AD32" s="547"/>
      <c r="AE32" s="548"/>
      <c r="AF32" s="549"/>
      <c r="AG32" s="551"/>
      <c r="AH32" s="549"/>
      <c r="AI32" s="549"/>
      <c r="AJ32" s="547"/>
      <c r="AK32" s="547"/>
      <c r="AL32" s="552"/>
    </row>
    <row r="33" spans="1:38" s="545" customFormat="1" x14ac:dyDescent="0.2">
      <c r="A33" s="462" t="s">
        <v>166</v>
      </c>
      <c r="B33" s="463"/>
      <c r="C33" s="464">
        <v>1.686825</v>
      </c>
      <c r="D33" s="550"/>
      <c r="E33" s="548">
        <f t="shared" si="20"/>
        <v>1.7711662500000001</v>
      </c>
      <c r="I33" s="547"/>
      <c r="J33" s="548"/>
      <c r="K33" s="549"/>
      <c r="L33" s="553"/>
      <c r="M33" s="549"/>
      <c r="N33" s="549"/>
      <c r="O33" s="547"/>
      <c r="P33" s="547"/>
      <c r="Q33" s="548"/>
      <c r="R33" s="549"/>
      <c r="S33" s="551"/>
      <c r="T33" s="549"/>
      <c r="U33" s="549"/>
      <c r="V33" s="547"/>
      <c r="W33" s="547"/>
      <c r="X33" s="548"/>
      <c r="Y33" s="549"/>
      <c r="Z33" s="551"/>
      <c r="AA33" s="549"/>
      <c r="AB33" s="549"/>
      <c r="AC33" s="547"/>
      <c r="AD33" s="547"/>
      <c r="AE33" s="548"/>
      <c r="AF33" s="549"/>
      <c r="AG33" s="551"/>
      <c r="AH33" s="549"/>
      <c r="AI33" s="549"/>
      <c r="AJ33" s="547"/>
      <c r="AK33" s="547"/>
      <c r="AL33" s="552"/>
    </row>
    <row r="34" spans="1:38" s="545" customFormat="1" x14ac:dyDescent="0.2">
      <c r="A34" s="462" t="s">
        <v>115</v>
      </c>
      <c r="B34" s="463"/>
      <c r="C34" s="464">
        <v>2.2491000000000003</v>
      </c>
      <c r="D34" s="550"/>
      <c r="E34" s="548">
        <f t="shared" si="20"/>
        <v>2.3615550000000005</v>
      </c>
      <c r="I34" s="547"/>
      <c r="J34" s="548"/>
      <c r="K34" s="549"/>
      <c r="L34" s="554"/>
      <c r="M34" s="549"/>
      <c r="N34" s="549"/>
      <c r="O34" s="547"/>
      <c r="P34" s="547"/>
      <c r="Q34" s="548"/>
      <c r="R34" s="549"/>
      <c r="S34" s="551"/>
      <c r="T34" s="549"/>
      <c r="U34" s="549"/>
      <c r="V34" s="547"/>
      <c r="W34" s="547"/>
      <c r="X34" s="548"/>
      <c r="Y34" s="549"/>
      <c r="Z34" s="551"/>
      <c r="AA34" s="549"/>
      <c r="AB34" s="549"/>
      <c r="AC34" s="547"/>
      <c r="AD34" s="547"/>
      <c r="AE34" s="548"/>
      <c r="AF34" s="549"/>
      <c r="AG34" s="551"/>
      <c r="AH34" s="549"/>
      <c r="AI34" s="549"/>
      <c r="AJ34" s="547"/>
      <c r="AK34" s="547"/>
      <c r="AL34" s="552"/>
    </row>
    <row r="35" spans="1:38" s="545" customFormat="1" x14ac:dyDescent="0.2">
      <c r="A35" s="462"/>
      <c r="B35" s="463"/>
      <c r="C35" s="464"/>
      <c r="D35" s="550"/>
      <c r="E35" s="548"/>
      <c r="I35" s="547"/>
      <c r="J35" s="548"/>
      <c r="K35" s="549"/>
      <c r="L35" s="554"/>
      <c r="M35" s="549"/>
      <c r="N35" s="549"/>
      <c r="O35" s="547"/>
      <c r="P35" s="547"/>
      <c r="Q35" s="548"/>
      <c r="R35" s="549"/>
      <c r="S35" s="551"/>
      <c r="T35" s="549"/>
      <c r="U35" s="549"/>
      <c r="V35" s="547"/>
      <c r="W35" s="547"/>
      <c r="X35" s="548"/>
      <c r="Y35" s="549"/>
      <c r="Z35" s="551"/>
      <c r="AA35" s="549"/>
      <c r="AB35" s="549"/>
      <c r="AC35" s="547"/>
      <c r="AD35" s="547"/>
      <c r="AE35" s="548"/>
      <c r="AF35" s="549"/>
      <c r="AG35" s="551"/>
      <c r="AH35" s="549"/>
      <c r="AI35" s="549"/>
      <c r="AJ35" s="547"/>
      <c r="AK35" s="547"/>
      <c r="AL35" s="552"/>
    </row>
    <row r="36" spans="1:38" s="545" customFormat="1" x14ac:dyDescent="0.2">
      <c r="A36" s="462" t="s">
        <v>167</v>
      </c>
      <c r="B36" s="463"/>
      <c r="C36" s="464">
        <v>2.0837249999999998</v>
      </c>
      <c r="D36" s="550"/>
      <c r="E36" s="548">
        <f t="shared" si="20"/>
        <v>2.18791125</v>
      </c>
      <c r="I36" s="547"/>
      <c r="J36" s="548"/>
      <c r="K36" s="549"/>
      <c r="L36" s="551"/>
      <c r="M36" s="549"/>
      <c r="N36" s="549"/>
      <c r="O36" s="547"/>
      <c r="P36" s="547"/>
      <c r="Q36" s="548"/>
      <c r="R36" s="549"/>
      <c r="S36" s="551"/>
      <c r="T36" s="549"/>
      <c r="U36" s="549"/>
      <c r="V36" s="547"/>
      <c r="W36" s="547"/>
      <c r="X36" s="548"/>
      <c r="Y36" s="549"/>
      <c r="Z36" s="551"/>
      <c r="AA36" s="549"/>
      <c r="AB36" s="549"/>
      <c r="AC36" s="547"/>
      <c r="AD36" s="547"/>
      <c r="AE36" s="548"/>
      <c r="AF36" s="549"/>
      <c r="AG36" s="551"/>
      <c r="AH36" s="549"/>
      <c r="AI36" s="549"/>
      <c r="AJ36" s="547"/>
      <c r="AK36" s="547"/>
      <c r="AL36" s="552"/>
    </row>
    <row r="37" spans="1:38" s="545" customFormat="1" x14ac:dyDescent="0.2">
      <c r="A37" s="462" t="s">
        <v>168</v>
      </c>
      <c r="B37" s="463"/>
      <c r="C37" s="464">
        <v>3.1311</v>
      </c>
      <c r="D37" s="550"/>
      <c r="E37" s="548">
        <f t="shared" si="20"/>
        <v>3.287655</v>
      </c>
      <c r="I37" s="547"/>
      <c r="J37" s="548"/>
      <c r="K37" s="549"/>
      <c r="L37" s="554"/>
      <c r="M37" s="549"/>
      <c r="N37" s="549"/>
      <c r="O37" s="547"/>
      <c r="P37" s="547"/>
      <c r="Q37" s="548"/>
      <c r="R37" s="549"/>
      <c r="S37" s="551"/>
      <c r="T37" s="549"/>
      <c r="U37" s="549"/>
      <c r="V37" s="547"/>
      <c r="W37" s="547"/>
      <c r="X37" s="548"/>
      <c r="Y37" s="549"/>
      <c r="Z37" s="551"/>
      <c r="AA37" s="549"/>
      <c r="AB37" s="549"/>
      <c r="AC37" s="547"/>
      <c r="AD37" s="547"/>
      <c r="AE37" s="548"/>
      <c r="AF37" s="549"/>
      <c r="AG37" s="551"/>
      <c r="AH37" s="549"/>
      <c r="AI37" s="549"/>
      <c r="AJ37" s="547"/>
      <c r="AK37" s="547"/>
      <c r="AL37" s="552"/>
    </row>
    <row r="38" spans="1:38" s="545" customFormat="1" x14ac:dyDescent="0.2">
      <c r="A38" s="462" t="s">
        <v>114</v>
      </c>
      <c r="B38" s="463"/>
      <c r="C38" s="464">
        <v>5.2148250000000012</v>
      </c>
      <c r="D38" s="550"/>
      <c r="E38" s="548">
        <f t="shared" si="20"/>
        <v>5.4755662500000017</v>
      </c>
      <c r="X38" s="548"/>
      <c r="Y38" s="549"/>
    </row>
    <row r="39" spans="1:38" s="545" customFormat="1" x14ac:dyDescent="0.2">
      <c r="A39" s="555"/>
      <c r="C39" s="547"/>
      <c r="X39" s="548"/>
      <c r="Y39" s="549"/>
    </row>
    <row r="40" spans="1:38" s="545" customFormat="1" x14ac:dyDescent="0.2">
      <c r="A40" s="555" t="s">
        <v>80</v>
      </c>
      <c r="C40" s="547"/>
      <c r="O40" s="548"/>
      <c r="X40" s="548"/>
      <c r="Y40" s="549"/>
    </row>
    <row r="41" spans="1:38" s="545" customFormat="1" ht="14.25" x14ac:dyDescent="0.2">
      <c r="C41" s="547"/>
      <c r="J41" s="556"/>
      <c r="K41" s="556"/>
      <c r="L41" s="556"/>
      <c r="M41" s="556"/>
      <c r="N41" s="556"/>
      <c r="O41" s="556"/>
    </row>
    <row r="42" spans="1:38" s="545" customFormat="1" ht="14.25" x14ac:dyDescent="0.2">
      <c r="A42" s="555" t="s">
        <v>86</v>
      </c>
      <c r="C42" s="547"/>
      <c r="J42" s="556"/>
      <c r="K42" s="556"/>
      <c r="L42" s="556"/>
      <c r="M42" s="556"/>
      <c r="N42" s="556"/>
      <c r="O42" s="556"/>
    </row>
    <row r="43" spans="1:38" s="545" customFormat="1" ht="14.25" x14ac:dyDescent="0.2">
      <c r="A43" s="555" t="s">
        <v>87</v>
      </c>
      <c r="C43" s="547"/>
      <c r="J43" s="556"/>
      <c r="K43" s="556"/>
      <c r="L43" s="556"/>
      <c r="M43" s="556"/>
      <c r="N43" s="556"/>
      <c r="O43" s="556"/>
    </row>
    <row r="44" spans="1:38" s="545" customFormat="1" ht="14.25" x14ac:dyDescent="0.2">
      <c r="A44" s="555" t="s">
        <v>88</v>
      </c>
      <c r="C44" s="547"/>
      <c r="J44" s="556"/>
      <c r="K44" s="556"/>
      <c r="L44" s="556"/>
      <c r="M44" s="556"/>
      <c r="N44" s="556"/>
      <c r="O44" s="556"/>
    </row>
    <row r="45" spans="1:38" s="545" customFormat="1" ht="14.25" x14ac:dyDescent="0.2">
      <c r="A45" s="555" t="s">
        <v>89</v>
      </c>
      <c r="C45" s="547"/>
      <c r="J45" s="556"/>
      <c r="K45" s="556"/>
      <c r="L45" s="556"/>
      <c r="M45" s="556"/>
      <c r="N45" s="556"/>
      <c r="O45" s="556"/>
    </row>
    <row r="46" spans="1:38" s="545" customFormat="1" ht="14.25" x14ac:dyDescent="0.2">
      <c r="C46" s="547"/>
      <c r="J46" s="556"/>
      <c r="K46" s="556"/>
      <c r="L46" s="556"/>
      <c r="M46" s="556"/>
      <c r="N46" s="556"/>
      <c r="O46" s="556"/>
    </row>
    <row r="47" spans="1:38" s="545" customFormat="1" ht="14.25" x14ac:dyDescent="0.2">
      <c r="C47" s="547"/>
      <c r="J47" s="556"/>
      <c r="K47" s="556"/>
      <c r="L47" s="556"/>
      <c r="M47" s="556"/>
      <c r="N47" s="556"/>
      <c r="O47" s="556"/>
    </row>
    <row r="48" spans="1:38" s="555" customFormat="1" ht="14.25" x14ac:dyDescent="0.2">
      <c r="B48" s="545"/>
      <c r="C48" s="557"/>
      <c r="D48" s="545"/>
      <c r="E48" s="545"/>
      <c r="F48" s="545"/>
      <c r="G48" s="545"/>
      <c r="H48" s="545"/>
      <c r="I48" s="545"/>
      <c r="J48" s="556"/>
      <c r="K48" s="556"/>
      <c r="L48" s="556"/>
      <c r="M48" s="556"/>
      <c r="N48" s="556"/>
      <c r="O48" s="556"/>
      <c r="P48" s="545"/>
      <c r="Q48" s="545"/>
      <c r="W48" s="545"/>
      <c r="AD48" s="545"/>
      <c r="AK48" s="545"/>
    </row>
    <row r="49" spans="1:37" s="555" customFormat="1" ht="14.25" x14ac:dyDescent="0.2">
      <c r="A49" s="558" t="s">
        <v>81</v>
      </c>
      <c r="B49" s="545"/>
      <c r="C49" s="557"/>
      <c r="D49" s="545"/>
      <c r="E49" s="545"/>
      <c r="F49" s="545"/>
      <c r="G49" s="545"/>
      <c r="H49" s="545"/>
      <c r="I49" s="545"/>
      <c r="J49" s="556"/>
      <c r="K49" s="556"/>
      <c r="L49" s="556"/>
      <c r="M49" s="556"/>
      <c r="N49" s="556"/>
      <c r="O49" s="556"/>
      <c r="P49" s="545"/>
      <c r="Q49" s="545"/>
      <c r="W49" s="545"/>
      <c r="AD49" s="545"/>
      <c r="AK49" s="545"/>
    </row>
    <row r="50" spans="1:37" s="555" customFormat="1" ht="14.25" x14ac:dyDescent="0.2">
      <c r="A50" s="558" t="s">
        <v>82</v>
      </c>
      <c r="B50" s="545"/>
      <c r="C50" s="557"/>
      <c r="D50" s="545"/>
      <c r="E50" s="545"/>
      <c r="F50" s="545"/>
      <c r="G50" s="545"/>
      <c r="H50" s="545"/>
      <c r="I50" s="545"/>
      <c r="J50" s="556"/>
      <c r="K50" s="556"/>
      <c r="L50" s="556"/>
      <c r="M50" s="556"/>
      <c r="N50" s="556"/>
      <c r="O50" s="556"/>
      <c r="P50" s="545"/>
      <c r="Q50" s="545"/>
      <c r="W50" s="545"/>
      <c r="AD50" s="545"/>
      <c r="AK50" s="545"/>
    </row>
    <row r="51" spans="1:37" s="555" customFormat="1" x14ac:dyDescent="0.2">
      <c r="A51" s="558"/>
      <c r="C51" s="557"/>
      <c r="D51" s="545"/>
      <c r="E51" s="545"/>
      <c r="F51" s="545"/>
      <c r="G51" s="545"/>
      <c r="H51" s="545"/>
    </row>
    <row r="52" spans="1:37" s="555" customFormat="1" x14ac:dyDescent="0.2">
      <c r="A52" s="558" t="s">
        <v>83</v>
      </c>
      <c r="C52" s="557"/>
      <c r="D52" s="545"/>
      <c r="E52" s="545"/>
      <c r="F52" s="545"/>
      <c r="G52" s="545"/>
      <c r="H52" s="545"/>
    </row>
    <row r="53" spans="1:37" s="555" customFormat="1" x14ac:dyDescent="0.2">
      <c r="A53" s="559" t="s">
        <v>90</v>
      </c>
      <c r="C53" s="557"/>
      <c r="D53" s="545"/>
      <c r="E53" s="545"/>
      <c r="F53" s="545"/>
      <c r="G53" s="545"/>
      <c r="H53" s="545"/>
    </row>
    <row r="54" spans="1:37" s="555" customFormat="1" x14ac:dyDescent="0.2">
      <c r="A54" s="559" t="s">
        <v>91</v>
      </c>
      <c r="C54" s="557"/>
      <c r="D54" s="545"/>
      <c r="E54" s="545"/>
      <c r="F54" s="545"/>
      <c r="G54" s="545"/>
      <c r="H54" s="545"/>
    </row>
    <row r="55" spans="1:37" s="555" customFormat="1" x14ac:dyDescent="0.2">
      <c r="A55" s="559" t="s">
        <v>92</v>
      </c>
      <c r="C55" s="557"/>
      <c r="D55" s="545"/>
      <c r="E55" s="545"/>
      <c r="F55" s="545"/>
      <c r="G55" s="545"/>
      <c r="H55" s="545"/>
    </row>
    <row r="56" spans="1:37" s="555" customFormat="1" x14ac:dyDescent="0.2">
      <c r="A56" s="559" t="s">
        <v>93</v>
      </c>
      <c r="C56" s="557"/>
      <c r="D56" s="545"/>
      <c r="E56" s="545"/>
      <c r="F56" s="545"/>
      <c r="G56" s="545"/>
      <c r="H56" s="545"/>
    </row>
    <row r="57" spans="1:37" s="555" customFormat="1" x14ac:dyDescent="0.2">
      <c r="A57" s="558"/>
      <c r="C57" s="557"/>
      <c r="D57" s="545"/>
      <c r="E57" s="545"/>
      <c r="F57" s="545"/>
      <c r="G57" s="545"/>
      <c r="H57" s="545"/>
    </row>
    <row r="58" spans="1:37" s="555" customFormat="1" x14ac:dyDescent="0.2">
      <c r="A58" s="558" t="s">
        <v>84</v>
      </c>
      <c r="C58" s="557"/>
      <c r="D58" s="545"/>
      <c r="E58" s="545"/>
      <c r="F58" s="545"/>
      <c r="G58" s="545"/>
      <c r="H58" s="545"/>
    </row>
    <row r="59" spans="1:37" s="555" customFormat="1" x14ac:dyDescent="0.2">
      <c r="A59" s="559" t="s">
        <v>94</v>
      </c>
      <c r="C59" s="557"/>
      <c r="D59" s="545"/>
      <c r="E59" s="545"/>
      <c r="F59" s="545"/>
      <c r="G59" s="545"/>
      <c r="H59" s="545"/>
    </row>
    <row r="60" spans="1:37" s="555" customFormat="1" x14ac:dyDescent="0.2">
      <c r="A60" s="559" t="s">
        <v>95</v>
      </c>
      <c r="C60" s="557"/>
      <c r="D60" s="545"/>
      <c r="E60" s="545"/>
      <c r="F60" s="545"/>
      <c r="G60" s="545"/>
      <c r="H60" s="545"/>
    </row>
    <row r="61" spans="1:37" s="555" customFormat="1" ht="13.5" x14ac:dyDescent="0.2">
      <c r="A61" s="560" t="s">
        <v>96</v>
      </c>
      <c r="C61" s="557"/>
      <c r="D61" s="545"/>
      <c r="E61" s="545"/>
      <c r="F61" s="545"/>
      <c r="G61" s="545"/>
      <c r="H61" s="545"/>
    </row>
    <row r="62" spans="1:37" s="555" customFormat="1" ht="13.5" x14ac:dyDescent="0.2">
      <c r="A62" s="560" t="s">
        <v>97</v>
      </c>
      <c r="C62" s="557"/>
      <c r="D62" s="545"/>
      <c r="E62" s="545"/>
      <c r="F62" s="545"/>
      <c r="G62" s="545"/>
      <c r="H62" s="545"/>
    </row>
    <row r="63" spans="1:37" s="555" customFormat="1" x14ac:dyDescent="0.2">
      <c r="A63" s="559" t="s">
        <v>98</v>
      </c>
      <c r="C63" s="557"/>
    </row>
    <row r="64" spans="1:37" s="555" customFormat="1" ht="13.5" x14ac:dyDescent="0.2">
      <c r="A64" s="560" t="s">
        <v>97</v>
      </c>
      <c r="C64" s="557"/>
    </row>
    <row r="65" spans="1:3" s="555" customFormat="1" ht="13.5" x14ac:dyDescent="0.2">
      <c r="A65" s="560" t="s">
        <v>99</v>
      </c>
      <c r="C65" s="557"/>
    </row>
    <row r="66" spans="1:3" s="555" customFormat="1" ht="13.5" x14ac:dyDescent="0.2">
      <c r="A66" s="560" t="s">
        <v>100</v>
      </c>
      <c r="C66" s="557"/>
    </row>
    <row r="67" spans="1:3" s="555" customFormat="1" ht="13.5" x14ac:dyDescent="0.2">
      <c r="A67" s="560" t="s">
        <v>101</v>
      </c>
      <c r="C67" s="557"/>
    </row>
    <row r="68" spans="1:3" s="555" customFormat="1" x14ac:dyDescent="0.2">
      <c r="A68" s="559" t="s">
        <v>102</v>
      </c>
      <c r="C68" s="557"/>
    </row>
    <row r="69" spans="1:3" s="555" customFormat="1" ht="13.5" x14ac:dyDescent="0.2">
      <c r="A69" s="560" t="s">
        <v>103</v>
      </c>
      <c r="C69" s="557"/>
    </row>
    <row r="70" spans="1:3" s="555" customFormat="1" ht="13.5" x14ac:dyDescent="0.2">
      <c r="A70" s="560" t="s">
        <v>104</v>
      </c>
      <c r="C70" s="557"/>
    </row>
    <row r="71" spans="1:3" s="555" customFormat="1" ht="13.5" x14ac:dyDescent="0.2">
      <c r="A71" s="560" t="s">
        <v>105</v>
      </c>
      <c r="C71" s="557"/>
    </row>
    <row r="72" spans="1:3" s="555" customFormat="1" ht="13.5" x14ac:dyDescent="0.2">
      <c r="A72" s="560" t="s">
        <v>106</v>
      </c>
      <c r="C72" s="557"/>
    </row>
    <row r="73" spans="1:3" s="555" customFormat="1" ht="13.5" x14ac:dyDescent="0.2">
      <c r="A73" s="560" t="s">
        <v>107</v>
      </c>
      <c r="C73" s="557"/>
    </row>
    <row r="74" spans="1:3" s="555" customFormat="1" x14ac:dyDescent="0.2">
      <c r="A74" s="558"/>
      <c r="C74" s="557"/>
    </row>
    <row r="75" spans="1:3" s="555" customFormat="1" x14ac:dyDescent="0.2">
      <c r="A75" s="558" t="s">
        <v>85</v>
      </c>
      <c r="C75" s="557"/>
    </row>
    <row r="76" spans="1:3" s="555" customFormat="1" x14ac:dyDescent="0.2">
      <c r="A76" s="559" t="s">
        <v>108</v>
      </c>
      <c r="C76" s="557"/>
    </row>
    <row r="77" spans="1:3" s="555" customFormat="1" ht="13.5" x14ac:dyDescent="0.2">
      <c r="A77" s="560" t="s">
        <v>109</v>
      </c>
      <c r="C77" s="557"/>
    </row>
    <row r="78" spans="1:3" s="555" customFormat="1" x14ac:dyDescent="0.2">
      <c r="A78" s="559" t="s">
        <v>110</v>
      </c>
      <c r="C78" s="557"/>
    </row>
    <row r="79" spans="1:3" s="555" customFormat="1" x14ac:dyDescent="0.2">
      <c r="A79" s="559" t="s">
        <v>111</v>
      </c>
      <c r="C79" s="557"/>
    </row>
    <row r="80" spans="1:3" s="555" customFormat="1" x14ac:dyDescent="0.2">
      <c r="A80" s="559" t="s">
        <v>112</v>
      </c>
      <c r="C80" s="557"/>
    </row>
    <row r="81" spans="1:3" s="555" customFormat="1" x14ac:dyDescent="0.2">
      <c r="A81" s="558"/>
      <c r="C81" s="557"/>
    </row>
    <row r="82" spans="1:3" s="545" customFormat="1" ht="14.25" x14ac:dyDescent="0.2">
      <c r="A82" s="561"/>
      <c r="C82" s="547"/>
    </row>
    <row r="83" spans="1:3" s="545" customFormat="1" ht="14.25" x14ac:dyDescent="0.2">
      <c r="A83" s="561"/>
      <c r="C83" s="547"/>
    </row>
    <row r="84" spans="1:3" s="545" customFormat="1" ht="14.25" x14ac:dyDescent="0.2">
      <c r="A84" s="561"/>
      <c r="C84" s="547"/>
    </row>
    <row r="85" spans="1:3" s="545" customFormat="1" x14ac:dyDescent="0.2">
      <c r="C85" s="547"/>
    </row>
    <row r="86" spans="1:3" s="460" customFormat="1" x14ac:dyDescent="0.2">
      <c r="C86" s="461"/>
    </row>
    <row r="87" spans="1:3" s="460" customFormat="1" x14ac:dyDescent="0.2">
      <c r="C87" s="461"/>
    </row>
    <row r="88" spans="1:3" s="460" customFormat="1" x14ac:dyDescent="0.2">
      <c r="C88" s="461"/>
    </row>
    <row r="89" spans="1:3" s="460" customFormat="1" x14ac:dyDescent="0.2">
      <c r="C89" s="461"/>
    </row>
    <row r="90" spans="1:3" s="460" customFormat="1" x14ac:dyDescent="0.2">
      <c r="C90" s="461"/>
    </row>
    <row r="91" spans="1:3" s="460" customFormat="1" x14ac:dyDescent="0.2">
      <c r="C91" s="461"/>
    </row>
    <row r="92" spans="1:3" s="460" customFormat="1" x14ac:dyDescent="0.2">
      <c r="C92" s="461"/>
    </row>
    <row r="93" spans="1:3" s="460" customFormat="1" x14ac:dyDescent="0.2">
      <c r="C93" s="461"/>
    </row>
    <row r="94" spans="1:3" s="415" customFormat="1" x14ac:dyDescent="0.2">
      <c r="C94" s="420"/>
    </row>
    <row r="95" spans="1:3" s="415" customFormat="1" x14ac:dyDescent="0.2">
      <c r="C95" s="420"/>
    </row>
    <row r="96" spans="1:3" s="415" customFormat="1" x14ac:dyDescent="0.2">
      <c r="C96" s="420"/>
    </row>
    <row r="97" spans="3:3" s="415" customFormat="1" x14ac:dyDescent="0.2">
      <c r="C97" s="420"/>
    </row>
    <row r="98" spans="3:3" s="415" customFormat="1" x14ac:dyDescent="0.2">
      <c r="C98" s="420"/>
    </row>
    <row r="99" spans="3:3" s="415" customFormat="1" x14ac:dyDescent="0.2">
      <c r="C99" s="420"/>
    </row>
    <row r="100" spans="3:3" s="415" customFormat="1" x14ac:dyDescent="0.2">
      <c r="C100" s="420"/>
    </row>
    <row r="101" spans="3:3" s="415" customFormat="1" x14ac:dyDescent="0.2">
      <c r="C101" s="420"/>
    </row>
    <row r="102" spans="3:3" s="415" customFormat="1" x14ac:dyDescent="0.2">
      <c r="C102" s="420"/>
    </row>
  </sheetData>
  <sheetProtection insertRows="0"/>
  <mergeCells count="7">
    <mergeCell ref="AM11:AM12"/>
    <mergeCell ref="C11:H11"/>
    <mergeCell ref="K11:O11"/>
    <mergeCell ref="R11:V11"/>
    <mergeCell ref="Y11:AC11"/>
    <mergeCell ref="AF11:AJ11"/>
    <mergeCell ref="AL11:AL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B45E8-F97B-4FA6-A64E-A1979BA232C1}">
  <dimension ref="A1:T32"/>
  <sheetViews>
    <sheetView workbookViewId="0">
      <selection activeCell="B4" sqref="B4"/>
    </sheetView>
  </sheetViews>
  <sheetFormatPr defaultRowHeight="12.75" x14ac:dyDescent="0.2"/>
  <cols>
    <col min="1" max="1" width="15.5703125" customWidth="1"/>
    <col min="2" max="2" width="13.28515625" customWidth="1"/>
    <col min="3" max="3" width="1.5703125" customWidth="1"/>
    <col min="4" max="4" width="5.7109375" bestFit="1" customWidth="1"/>
    <col min="5" max="5" width="10.28515625" bestFit="1" customWidth="1"/>
    <col min="6" max="6" width="5.7109375" bestFit="1" customWidth="1"/>
    <col min="7" max="7" width="10.28515625" bestFit="1" customWidth="1"/>
    <col min="8" max="8" width="5.7109375" bestFit="1" customWidth="1"/>
    <col min="9" max="9" width="10.28515625" bestFit="1" customWidth="1"/>
    <col min="10" max="10" width="5.7109375" bestFit="1" customWidth="1"/>
    <col min="11" max="11" width="10.28515625" bestFit="1" customWidth="1"/>
    <col min="12" max="12" width="5.7109375" bestFit="1" customWidth="1"/>
    <col min="13" max="13" width="10.28515625" bestFit="1" customWidth="1"/>
    <col min="14" max="14" width="4.7109375" customWidth="1"/>
    <col min="15" max="15" width="10.28515625" bestFit="1" customWidth="1"/>
  </cols>
  <sheetData>
    <row r="1" spans="1:20" ht="13.5" thickBot="1" x14ac:dyDescent="0.25">
      <c r="A1" s="572" t="s">
        <v>241</v>
      </c>
      <c r="B1" s="573"/>
      <c r="C1" s="573"/>
      <c r="D1" s="573"/>
      <c r="E1" s="573"/>
      <c r="F1" s="573"/>
      <c r="G1" s="573"/>
      <c r="H1" s="573"/>
      <c r="I1" s="573"/>
      <c r="J1" s="573"/>
      <c r="K1" s="573"/>
      <c r="L1" s="573"/>
      <c r="M1" s="573"/>
      <c r="N1" s="573"/>
      <c r="O1" s="573"/>
    </row>
    <row r="2" spans="1:20" x14ac:dyDescent="0.2">
      <c r="A2" s="573"/>
      <c r="B2" s="573"/>
      <c r="C2" s="573"/>
      <c r="D2" s="796" t="s">
        <v>0</v>
      </c>
      <c r="E2" s="797"/>
      <c r="F2" s="796" t="s">
        <v>1</v>
      </c>
      <c r="G2" s="797"/>
      <c r="H2" s="796" t="s">
        <v>2</v>
      </c>
      <c r="I2" s="797"/>
      <c r="J2" s="796" t="s">
        <v>3</v>
      </c>
      <c r="K2" s="797"/>
      <c r="L2" s="796" t="s">
        <v>4</v>
      </c>
      <c r="M2" s="797"/>
      <c r="N2" s="573"/>
      <c r="O2" s="574" t="s">
        <v>5</v>
      </c>
    </row>
    <row r="3" spans="1:20" x14ac:dyDescent="0.2">
      <c r="A3" s="572" t="s">
        <v>34</v>
      </c>
      <c r="B3" s="572" t="s">
        <v>214</v>
      </c>
      <c r="C3" s="573"/>
      <c r="D3" s="575" t="s">
        <v>215</v>
      </c>
      <c r="E3" s="576" t="s">
        <v>24</v>
      </c>
      <c r="F3" s="575" t="s">
        <v>215</v>
      </c>
      <c r="G3" s="576" t="s">
        <v>24</v>
      </c>
      <c r="H3" s="575" t="s">
        <v>215</v>
      </c>
      <c r="I3" s="576" t="s">
        <v>24</v>
      </c>
      <c r="J3" s="575" t="s">
        <v>215</v>
      </c>
      <c r="K3" s="576" t="s">
        <v>24</v>
      </c>
      <c r="L3" s="575" t="s">
        <v>215</v>
      </c>
      <c r="M3" s="576" t="s">
        <v>24</v>
      </c>
      <c r="N3" s="573"/>
      <c r="O3" s="573"/>
    </row>
    <row r="4" spans="1:20" x14ac:dyDescent="0.2">
      <c r="A4" s="577" t="str">
        <f>'Salary Overview '!C18</f>
        <v>PI</v>
      </c>
      <c r="B4" s="578">
        <f>'Salary Overview '!D29</f>
        <v>253510</v>
      </c>
      <c r="C4" s="573"/>
      <c r="D4" s="579">
        <f>'Full Budget'!E12</f>
        <v>0</v>
      </c>
      <c r="E4" s="580">
        <f>ROUND($B4*D4,0)</f>
        <v>0</v>
      </c>
      <c r="F4" s="579">
        <f>'Full Budget'!H12</f>
        <v>0</v>
      </c>
      <c r="G4" s="580">
        <f>ROUND($B4*F4,0)</f>
        <v>0</v>
      </c>
      <c r="H4" s="579">
        <f>'Full Budget'!K12</f>
        <v>0</v>
      </c>
      <c r="I4" s="580">
        <f>ROUND($B4*H4,0)</f>
        <v>0</v>
      </c>
      <c r="J4" s="579">
        <f>'Full Budget'!N12</f>
        <v>0</v>
      </c>
      <c r="K4" s="580">
        <f>ROUND($B4*J4,0)</f>
        <v>0</v>
      </c>
      <c r="L4" s="579">
        <f>'Full Budget'!Q12</f>
        <v>0</v>
      </c>
      <c r="M4" s="580">
        <f>ROUND($B4*L4,0)</f>
        <v>0</v>
      </c>
      <c r="N4" s="573"/>
      <c r="O4" s="581">
        <f>SUM(E4+G4+I4+K4+M4)</f>
        <v>0</v>
      </c>
    </row>
    <row r="5" spans="1:20" x14ac:dyDescent="0.2">
      <c r="A5" s="577">
        <f>'Salary Overview '!C19</f>
        <v>0</v>
      </c>
      <c r="B5" s="578">
        <f>'Salary Overview '!D30</f>
        <v>0</v>
      </c>
      <c r="C5" s="573"/>
      <c r="D5" s="579">
        <f>'Full Budget'!E13</f>
        <v>0</v>
      </c>
      <c r="E5" s="580">
        <f t="shared" ref="E5" si="0">ROUND($B5*D5,0)</f>
        <v>0</v>
      </c>
      <c r="F5" s="579">
        <f>'Full Budget'!H13</f>
        <v>0</v>
      </c>
      <c r="G5" s="580">
        <f t="shared" ref="G5:G9" si="1">ROUND($B5*F5,0)</f>
        <v>0</v>
      </c>
      <c r="H5" s="579">
        <f>'Full Budget'!K13</f>
        <v>0</v>
      </c>
      <c r="I5" s="580">
        <f t="shared" ref="I5:I9" si="2">ROUND($B5*H5,0)</f>
        <v>0</v>
      </c>
      <c r="J5" s="579">
        <f>'Full Budget'!N13</f>
        <v>0</v>
      </c>
      <c r="K5" s="580">
        <f t="shared" ref="K5:K9" si="3">ROUND($B5*J5,0)</f>
        <v>0</v>
      </c>
      <c r="L5" s="579">
        <f>'Full Budget'!Q13</f>
        <v>0</v>
      </c>
      <c r="M5" s="580">
        <f t="shared" ref="M5:M9" si="4">ROUND($B5*L5,0)</f>
        <v>0</v>
      </c>
      <c r="N5" s="573"/>
      <c r="O5" s="581">
        <f>SUM(E5+G5+I5+K5+M5)</f>
        <v>0</v>
      </c>
    </row>
    <row r="6" spans="1:20" x14ac:dyDescent="0.2">
      <c r="A6" s="577">
        <f>'Salary Overview '!C20</f>
        <v>0</v>
      </c>
      <c r="B6" s="578">
        <f>'Salary Overview '!D31</f>
        <v>0</v>
      </c>
      <c r="C6" s="573"/>
      <c r="D6" s="579">
        <f>'Full Budget'!E14</f>
        <v>0</v>
      </c>
      <c r="E6" s="580">
        <f t="shared" ref="E6" si="5">ROUND($B6*D6,0)</f>
        <v>0</v>
      </c>
      <c r="F6" s="579">
        <f>'Full Budget'!H14</f>
        <v>0</v>
      </c>
      <c r="G6" s="580">
        <f t="shared" si="1"/>
        <v>0</v>
      </c>
      <c r="H6" s="579">
        <f>'Full Budget'!K14</f>
        <v>0</v>
      </c>
      <c r="I6" s="580">
        <f t="shared" si="2"/>
        <v>0</v>
      </c>
      <c r="J6" s="579">
        <f>'Full Budget'!N14</f>
        <v>0</v>
      </c>
      <c r="K6" s="580">
        <f t="shared" si="3"/>
        <v>0</v>
      </c>
      <c r="L6" s="579">
        <f>'Full Budget'!Q14</f>
        <v>0</v>
      </c>
      <c r="M6" s="580">
        <f t="shared" si="4"/>
        <v>0</v>
      </c>
      <c r="N6" s="573"/>
      <c r="O6" s="581">
        <f t="shared" ref="O6:O8" si="6">SUM(E6+G6+I6+K6+M6)</f>
        <v>0</v>
      </c>
    </row>
    <row r="7" spans="1:20" x14ac:dyDescent="0.2">
      <c r="A7" s="577">
        <f>'Salary Overview '!C21</f>
        <v>0</v>
      </c>
      <c r="B7" s="578">
        <f>'Salary Overview '!D32</f>
        <v>0</v>
      </c>
      <c r="C7" s="573"/>
      <c r="D7" s="579">
        <f>'Full Budget'!E15</f>
        <v>0</v>
      </c>
      <c r="E7" s="580">
        <f t="shared" ref="E7" si="7">ROUND($B7*D7,0)</f>
        <v>0</v>
      </c>
      <c r="F7" s="579">
        <f>'Full Budget'!H15</f>
        <v>0</v>
      </c>
      <c r="G7" s="580">
        <f t="shared" si="1"/>
        <v>0</v>
      </c>
      <c r="H7" s="579">
        <f>'Full Budget'!K15</f>
        <v>0</v>
      </c>
      <c r="I7" s="580">
        <f t="shared" si="2"/>
        <v>0</v>
      </c>
      <c r="J7" s="579">
        <f>'Full Budget'!N15</f>
        <v>0</v>
      </c>
      <c r="K7" s="580">
        <f t="shared" si="3"/>
        <v>0</v>
      </c>
      <c r="L7" s="579">
        <f>'Full Budget'!Q15</f>
        <v>0</v>
      </c>
      <c r="M7" s="580">
        <f t="shared" si="4"/>
        <v>0</v>
      </c>
      <c r="N7" s="573"/>
      <c r="O7" s="581">
        <f t="shared" si="6"/>
        <v>0</v>
      </c>
    </row>
    <row r="8" spans="1:20" x14ac:dyDescent="0.2">
      <c r="A8" s="577">
        <f>'Salary Overview '!C22</f>
        <v>0</v>
      </c>
      <c r="B8" s="578">
        <f>'Salary Overview '!D33</f>
        <v>0</v>
      </c>
      <c r="C8" s="573"/>
      <c r="D8" s="579">
        <f>'Full Budget'!E16</f>
        <v>0</v>
      </c>
      <c r="E8" s="580">
        <f t="shared" ref="E8" si="8">ROUND($B8*D8,0)</f>
        <v>0</v>
      </c>
      <c r="F8" s="579">
        <f>'Full Budget'!H16</f>
        <v>0</v>
      </c>
      <c r="G8" s="580">
        <f t="shared" si="1"/>
        <v>0</v>
      </c>
      <c r="H8" s="579">
        <f>'Full Budget'!K16</f>
        <v>0</v>
      </c>
      <c r="I8" s="580">
        <f t="shared" si="2"/>
        <v>0</v>
      </c>
      <c r="J8" s="579">
        <f>'Full Budget'!N16</f>
        <v>0</v>
      </c>
      <c r="K8" s="580">
        <f t="shared" si="3"/>
        <v>0</v>
      </c>
      <c r="L8" s="579">
        <f>'Full Budget'!Q16</f>
        <v>0</v>
      </c>
      <c r="M8" s="580">
        <f t="shared" si="4"/>
        <v>0</v>
      </c>
      <c r="N8" s="573"/>
      <c r="O8" s="581">
        <f t="shared" si="6"/>
        <v>0</v>
      </c>
    </row>
    <row r="9" spans="1:20" ht="13.5" thickBot="1" x14ac:dyDescent="0.25">
      <c r="A9" s="577">
        <f>'Salary Overview '!C23</f>
        <v>0</v>
      </c>
      <c r="B9" s="578">
        <f>'Salary Overview '!D34</f>
        <v>0</v>
      </c>
      <c r="C9" s="573"/>
      <c r="D9" s="582">
        <f>'Full Budget'!E17</f>
        <v>0</v>
      </c>
      <c r="E9" s="583">
        <f t="shared" ref="E9" si="9">ROUND($B9*D9,0)</f>
        <v>0</v>
      </c>
      <c r="F9" s="582">
        <f>'Full Budget'!H17</f>
        <v>0</v>
      </c>
      <c r="G9" s="583">
        <f t="shared" si="1"/>
        <v>0</v>
      </c>
      <c r="H9" s="582">
        <f>'Full Budget'!K17</f>
        <v>0</v>
      </c>
      <c r="I9" s="583">
        <f t="shared" si="2"/>
        <v>0</v>
      </c>
      <c r="J9" s="582">
        <f>'Full Budget'!N17</f>
        <v>0</v>
      </c>
      <c r="K9" s="583">
        <f t="shared" si="3"/>
        <v>0</v>
      </c>
      <c r="L9" s="582">
        <f>'Full Budget'!Q17</f>
        <v>0</v>
      </c>
      <c r="M9" s="583">
        <f t="shared" si="4"/>
        <v>0</v>
      </c>
      <c r="N9" s="573"/>
      <c r="O9" s="581">
        <f>SUM(E9+G9+I9+K9+M9)</f>
        <v>0</v>
      </c>
    </row>
    <row r="10" spans="1:20" x14ac:dyDescent="0.2">
      <c r="A10" s="573"/>
      <c r="B10" s="573"/>
      <c r="C10" s="573"/>
      <c r="D10" s="573"/>
      <c r="E10" s="573"/>
      <c r="F10" s="573"/>
      <c r="G10" s="573"/>
      <c r="H10" s="573"/>
      <c r="I10" s="573"/>
      <c r="J10" s="573"/>
      <c r="K10" s="573"/>
      <c r="L10" s="573"/>
      <c r="M10" s="573"/>
      <c r="N10" s="573"/>
      <c r="O10" s="572"/>
    </row>
    <row r="11" spans="1:20" x14ac:dyDescent="0.2">
      <c r="A11" s="573"/>
      <c r="B11" s="584" t="s">
        <v>216</v>
      </c>
      <c r="C11" s="573"/>
      <c r="D11" s="573"/>
      <c r="E11" s="578">
        <f>'Full Budget'!E29</f>
        <v>0</v>
      </c>
      <c r="F11" s="573"/>
      <c r="G11" s="578">
        <f>'Full Budget'!H29</f>
        <v>0</v>
      </c>
      <c r="H11" s="573"/>
      <c r="I11" s="578">
        <f>'Full Budget'!K29</f>
        <v>0</v>
      </c>
      <c r="J11" s="573"/>
      <c r="K11" s="578">
        <f>'Full Budget'!N29</f>
        <v>0</v>
      </c>
      <c r="L11" s="573"/>
      <c r="M11" s="578">
        <f>'Full Budget'!Q29</f>
        <v>0</v>
      </c>
      <c r="N11" s="573"/>
      <c r="O11" s="581">
        <f t="shared" ref="O11:O15" si="10">SUM(E11+G11+I11+K11+M11)</f>
        <v>0</v>
      </c>
      <c r="P11" s="570"/>
      <c r="R11" s="570"/>
      <c r="S11" s="570"/>
      <c r="T11" s="570"/>
    </row>
    <row r="12" spans="1:20" x14ac:dyDescent="0.2">
      <c r="A12" s="573"/>
      <c r="B12" s="584" t="s">
        <v>217</v>
      </c>
      <c r="C12" s="573"/>
      <c r="D12" s="573"/>
      <c r="E12" s="578">
        <f>'Full Budget'!E37</f>
        <v>0</v>
      </c>
      <c r="F12" s="573"/>
      <c r="G12" s="578">
        <f>'Full Budget'!H37</f>
        <v>0</v>
      </c>
      <c r="H12" s="573"/>
      <c r="I12" s="578">
        <f>'Full Budget'!K37</f>
        <v>0</v>
      </c>
      <c r="J12" s="573"/>
      <c r="K12" s="578">
        <f>'Full Budget'!N37</f>
        <v>0</v>
      </c>
      <c r="L12" s="573"/>
      <c r="M12" s="578">
        <f>'Full Budget'!Q37</f>
        <v>0</v>
      </c>
      <c r="N12" s="573"/>
      <c r="O12" s="581">
        <f t="shared" si="10"/>
        <v>0</v>
      </c>
      <c r="P12" s="570"/>
      <c r="R12" s="570"/>
      <c r="S12" s="570"/>
      <c r="T12" s="570"/>
    </row>
    <row r="13" spans="1:20" x14ac:dyDescent="0.2">
      <c r="A13" s="573"/>
      <c r="B13" s="584" t="s">
        <v>218</v>
      </c>
      <c r="C13" s="573"/>
      <c r="D13" s="573"/>
      <c r="E13" s="578">
        <f>'Full Budget'!E58+'Full Budget'!E59+'Full Budget'!E61+'Full Budget'!E62</f>
        <v>0</v>
      </c>
      <c r="F13" s="573"/>
      <c r="G13" s="578">
        <f>'Full Budget'!H58+'Full Budget'!H59+'Full Budget'!H61+'Full Budget'!H62</f>
        <v>0</v>
      </c>
      <c r="H13" s="573"/>
      <c r="I13" s="578">
        <f>'Full Budget'!K58+'Full Budget'!K59+'Full Budget'!K61+'Full Budget'!K62</f>
        <v>0</v>
      </c>
      <c r="J13" s="573"/>
      <c r="K13" s="578">
        <f>'Full Budget'!N58+'Full Budget'!N59+'Full Budget'!N61+'Full Budget'!N62</f>
        <v>0</v>
      </c>
      <c r="L13" s="573"/>
      <c r="M13" s="578">
        <f>'Full Budget'!Q58+'Full Budget'!Q59+'Full Budget'!Q61+'Full Budget'!Q62</f>
        <v>0</v>
      </c>
      <c r="N13" s="573"/>
      <c r="O13" s="581">
        <f t="shared" si="10"/>
        <v>0</v>
      </c>
      <c r="P13" s="570"/>
      <c r="R13" s="570"/>
      <c r="S13" s="570"/>
      <c r="T13" s="570"/>
    </row>
    <row r="14" spans="1:20" x14ac:dyDescent="0.2">
      <c r="A14" s="573"/>
      <c r="B14" s="584" t="s">
        <v>219</v>
      </c>
      <c r="C14" s="573"/>
      <c r="D14" s="573"/>
      <c r="E14" s="578">
        <f>'Full Budget'!E55+'Full Budget'!E56</f>
        <v>0</v>
      </c>
      <c r="F14" s="573"/>
      <c r="G14" s="578">
        <f>'Full Budget'!H55+'Full Budget'!H56</f>
        <v>0</v>
      </c>
      <c r="H14" s="573"/>
      <c r="I14" s="578">
        <f>'Full Budget'!K55+'Full Budget'!K56</f>
        <v>0</v>
      </c>
      <c r="J14" s="573"/>
      <c r="K14" s="578">
        <f>'Full Budget'!N55+'Full Budget'!N56</f>
        <v>0</v>
      </c>
      <c r="L14" s="573"/>
      <c r="M14" s="578">
        <f>'Full Budget'!Q55+'Full Budget'!Q56</f>
        <v>0</v>
      </c>
      <c r="N14" s="573"/>
      <c r="O14" s="581">
        <f t="shared" si="10"/>
        <v>0</v>
      </c>
      <c r="P14" s="570"/>
      <c r="R14" s="570"/>
      <c r="S14" s="570"/>
      <c r="T14" s="570"/>
    </row>
    <row r="15" spans="1:20" x14ac:dyDescent="0.2">
      <c r="A15" s="573"/>
      <c r="B15" s="584" t="s">
        <v>220</v>
      </c>
      <c r="C15" s="573"/>
      <c r="D15" s="573"/>
      <c r="E15" s="578">
        <f>'Full Budget'!E53+'Full Budget'!E40+'Full Budget'!E41+'Full Budget'!E42+'Full Budget'!E43+'Full Budget'!E44</f>
        <v>0</v>
      </c>
      <c r="F15" s="573"/>
      <c r="G15" s="578">
        <f>'Full Budget'!H53+'Full Budget'!H40+'Full Budget'!H41+'Full Budget'!H42+'Full Budget'!H43+'Full Budget'!H44</f>
        <v>0</v>
      </c>
      <c r="H15" s="573"/>
      <c r="I15" s="578">
        <f>'Full Budget'!K53+'Full Budget'!K40+'Full Budget'!K41+'Full Budget'!K42+'Full Budget'!K43+'Full Budget'!K44</f>
        <v>0</v>
      </c>
      <c r="J15" s="573"/>
      <c r="K15" s="578">
        <f>'Full Budget'!N53+'Full Budget'!N40+'Full Budget'!N41+'Full Budget'!N42+'Full Budget'!N43+'Full Budget'!N44</f>
        <v>0</v>
      </c>
      <c r="L15" s="573"/>
      <c r="M15" s="578">
        <f>'Full Budget'!Q53+'Full Budget'!Q40+'Full Budget'!Q41+'Full Budget'!Q42+'Full Budget'!Q43+'Full Budget'!Q44</f>
        <v>0</v>
      </c>
      <c r="N15" s="573"/>
      <c r="O15" s="581">
        <f t="shared" si="10"/>
        <v>0</v>
      </c>
      <c r="P15" s="570"/>
      <c r="R15" s="570"/>
      <c r="S15" s="570"/>
      <c r="T15" s="570"/>
    </row>
    <row r="16" spans="1:20" x14ac:dyDescent="0.2">
      <c r="A16" s="573"/>
      <c r="B16" s="585"/>
      <c r="C16" s="573"/>
      <c r="D16" s="573"/>
      <c r="E16" s="573"/>
      <c r="F16" s="573"/>
      <c r="G16" s="573"/>
      <c r="H16" s="573"/>
      <c r="I16" s="573"/>
      <c r="J16" s="573"/>
      <c r="K16" s="573"/>
      <c r="L16" s="573"/>
      <c r="M16" s="573"/>
      <c r="N16" s="573"/>
      <c r="O16" s="572"/>
    </row>
    <row r="17" spans="1:18" s="568" customFormat="1" x14ac:dyDescent="0.2">
      <c r="A17" s="572"/>
      <c r="B17" s="586" t="s">
        <v>221</v>
      </c>
      <c r="C17" s="572"/>
      <c r="D17" s="572"/>
      <c r="E17" s="587">
        <f>SUM(E4:E15)</f>
        <v>0</v>
      </c>
      <c r="F17" s="572"/>
      <c r="G17" s="587">
        <f>SUM(G4:G15)</f>
        <v>0</v>
      </c>
      <c r="H17" s="572"/>
      <c r="I17" s="587">
        <f>SUM(I4:I15)</f>
        <v>0</v>
      </c>
      <c r="J17" s="572"/>
      <c r="K17" s="587">
        <f>SUM(K4:K15)</f>
        <v>0</v>
      </c>
      <c r="L17" s="572"/>
      <c r="M17" s="587">
        <f>SUM(M4:M15)</f>
        <v>0</v>
      </c>
      <c r="N17" s="572"/>
      <c r="O17" s="587">
        <f>SUM(O4:O15)</f>
        <v>0</v>
      </c>
    </row>
    <row r="18" spans="1:18" x14ac:dyDescent="0.2">
      <c r="A18" s="573"/>
      <c r="B18" s="584"/>
      <c r="C18" s="573"/>
      <c r="D18" s="573"/>
      <c r="E18" s="588"/>
      <c r="F18" s="573"/>
      <c r="G18" s="588"/>
      <c r="H18" s="573"/>
      <c r="I18" s="588"/>
      <c r="J18" s="573"/>
      <c r="K18" s="588"/>
      <c r="L18" s="573"/>
      <c r="M18" s="588"/>
      <c r="N18" s="573"/>
      <c r="O18" s="581"/>
    </row>
    <row r="19" spans="1:18" s="571" customFormat="1" x14ac:dyDescent="0.2">
      <c r="A19" s="589"/>
      <c r="B19" s="590" t="s">
        <v>222</v>
      </c>
      <c r="C19" s="589"/>
      <c r="D19" s="589"/>
      <c r="E19" s="591">
        <f>E17-E11</f>
        <v>0</v>
      </c>
      <c r="F19" s="589"/>
      <c r="G19" s="591">
        <f>G17-G11</f>
        <v>0</v>
      </c>
      <c r="H19" s="589"/>
      <c r="I19" s="591">
        <f>I17-I11</f>
        <v>0</v>
      </c>
      <c r="J19" s="589"/>
      <c r="K19" s="591">
        <f>K17-K11</f>
        <v>0</v>
      </c>
      <c r="L19" s="589"/>
      <c r="M19" s="591">
        <f>M17-M11</f>
        <v>0</v>
      </c>
      <c r="N19" s="589"/>
      <c r="O19" s="592">
        <f>O17-O11</f>
        <v>0</v>
      </c>
    </row>
    <row r="20" spans="1:18" x14ac:dyDescent="0.2">
      <c r="A20" s="573"/>
      <c r="B20" s="584" t="s">
        <v>223</v>
      </c>
      <c r="C20" s="573"/>
      <c r="D20" s="573"/>
      <c r="E20" s="588">
        <f>E19*0.68</f>
        <v>0</v>
      </c>
      <c r="F20" s="573"/>
      <c r="G20" s="588">
        <f>G19*0.68</f>
        <v>0</v>
      </c>
      <c r="H20" s="573"/>
      <c r="I20" s="588">
        <f>I19*0.68</f>
        <v>0</v>
      </c>
      <c r="J20" s="573"/>
      <c r="K20" s="588">
        <f>K19*0.68</f>
        <v>0</v>
      </c>
      <c r="L20" s="573"/>
      <c r="M20" s="588">
        <f>M19*0.68</f>
        <v>0</v>
      </c>
      <c r="N20" s="573"/>
      <c r="O20" s="581">
        <f>O19*0.68</f>
        <v>0</v>
      </c>
    </row>
    <row r="21" spans="1:18" x14ac:dyDescent="0.2">
      <c r="A21" s="573"/>
      <c r="B21" s="573"/>
      <c r="C21" s="573"/>
      <c r="D21" s="573"/>
      <c r="E21" s="573"/>
      <c r="F21" s="573"/>
      <c r="G21" s="573"/>
      <c r="H21" s="573"/>
      <c r="I21" s="573"/>
      <c r="J21" s="573"/>
      <c r="K21" s="573"/>
      <c r="L21" s="573"/>
      <c r="M21" s="573"/>
      <c r="N21" s="573"/>
      <c r="O21" s="573"/>
    </row>
    <row r="22" spans="1:18" s="568" customFormat="1" ht="13.5" thickBot="1" x14ac:dyDescent="0.25">
      <c r="A22" s="572"/>
      <c r="B22" s="593" t="s">
        <v>224</v>
      </c>
      <c r="C22" s="572"/>
      <c r="D22" s="572"/>
      <c r="E22" s="594">
        <f>SUM(E19:E21)</f>
        <v>0</v>
      </c>
      <c r="F22" s="572"/>
      <c r="G22" s="594">
        <f>SUM(G19:G21)</f>
        <v>0</v>
      </c>
      <c r="H22" s="572"/>
      <c r="I22" s="594">
        <f>SUM(I19:I21)</f>
        <v>0</v>
      </c>
      <c r="J22" s="572"/>
      <c r="K22" s="594">
        <f>SUM(K19:K21)</f>
        <v>0</v>
      </c>
      <c r="L22" s="572"/>
      <c r="M22" s="594">
        <f>SUM(M19:M21)</f>
        <v>0</v>
      </c>
      <c r="N22" s="572"/>
      <c r="O22" s="594">
        <f>SUM(O19:O21)</f>
        <v>0</v>
      </c>
    </row>
    <row r="23" spans="1:18" ht="13.5" thickTop="1" x14ac:dyDescent="0.2">
      <c r="A23" s="573"/>
      <c r="B23" s="573"/>
      <c r="C23" s="573"/>
      <c r="D23" s="573"/>
      <c r="E23" s="573"/>
      <c r="F23" s="573"/>
      <c r="G23" s="573"/>
      <c r="H23" s="573"/>
      <c r="I23" s="573"/>
      <c r="J23" s="573"/>
      <c r="K23" s="573"/>
      <c r="L23" s="573"/>
      <c r="M23" s="573"/>
      <c r="N23" s="573"/>
      <c r="O23" s="573"/>
    </row>
    <row r="24" spans="1:18" x14ac:dyDescent="0.2">
      <c r="A24" s="573"/>
      <c r="B24" s="595" t="s">
        <v>226</v>
      </c>
      <c r="C24" s="573"/>
      <c r="D24" s="573"/>
      <c r="E24" s="596">
        <f>SUM('Full Budget'!E78+'Full Budget'!E79)</f>
        <v>0</v>
      </c>
      <c r="F24" s="573"/>
      <c r="G24" s="596">
        <f>SUM('Full Budget'!H78+'Full Budget'!H79)</f>
        <v>0</v>
      </c>
      <c r="H24" s="573"/>
      <c r="I24" s="596">
        <f>SUM('Full Budget'!K78+'Full Budget'!K79)</f>
        <v>0</v>
      </c>
      <c r="J24" s="573"/>
      <c r="K24" s="596">
        <f>SUM('Full Budget'!N78+'Full Budget'!N79)</f>
        <v>0</v>
      </c>
      <c r="L24" s="573"/>
      <c r="M24" s="596">
        <f>SUM('Full Budget'!Q78+'Full Budget'!Q79)</f>
        <v>0</v>
      </c>
      <c r="N24" s="573"/>
      <c r="O24" s="596">
        <f>SUM(E24+G24+I24+K24+M24)</f>
        <v>0</v>
      </c>
      <c r="P24" s="570"/>
      <c r="R24" s="570"/>
    </row>
    <row r="25" spans="1:18" x14ac:dyDescent="0.2">
      <c r="A25" s="573"/>
      <c r="B25" s="595" t="s">
        <v>225</v>
      </c>
      <c r="C25" s="573"/>
      <c r="D25" s="573"/>
      <c r="E25" s="597">
        <f>'Full Budget'!E75</f>
        <v>0</v>
      </c>
      <c r="F25" s="573"/>
      <c r="G25" s="597">
        <f>'Full Budget'!H75</f>
        <v>0</v>
      </c>
      <c r="H25" s="573"/>
      <c r="I25" s="597">
        <f>'Full Budget'!K75</f>
        <v>0</v>
      </c>
      <c r="J25" s="573"/>
      <c r="K25" s="597">
        <f>'Full Budget'!N75</f>
        <v>0</v>
      </c>
      <c r="L25" s="573"/>
      <c r="M25" s="597">
        <f>'Full Budget'!Q75</f>
        <v>0</v>
      </c>
      <c r="N25" s="573"/>
      <c r="O25" s="597">
        <f>SUM(E25+G25+I25+K25+M25)</f>
        <v>0</v>
      </c>
      <c r="P25" s="570"/>
      <c r="R25" s="570"/>
    </row>
    <row r="26" spans="1:18" x14ac:dyDescent="0.2">
      <c r="A26" s="573"/>
      <c r="B26" s="573"/>
      <c r="C26" s="573"/>
      <c r="D26" s="573"/>
      <c r="E26" s="573"/>
      <c r="F26" s="573"/>
      <c r="G26" s="573"/>
      <c r="H26" s="573"/>
      <c r="I26" s="573"/>
      <c r="J26" s="573"/>
      <c r="K26" s="573"/>
      <c r="L26" s="573"/>
      <c r="M26" s="573"/>
      <c r="N26" s="573"/>
      <c r="O26" s="573"/>
    </row>
    <row r="27" spans="1:18" s="568" customFormat="1" ht="13.5" thickBot="1" x14ac:dyDescent="0.25">
      <c r="A27" s="572"/>
      <c r="B27" s="572" t="s">
        <v>227</v>
      </c>
      <c r="C27" s="572"/>
      <c r="D27" s="572"/>
      <c r="E27" s="594">
        <f>E22+E24+E25</f>
        <v>0</v>
      </c>
      <c r="F27" s="572"/>
      <c r="G27" s="594">
        <f>G22+G24+G25</f>
        <v>0</v>
      </c>
      <c r="H27" s="572"/>
      <c r="I27" s="594">
        <f>I22+I24+I25</f>
        <v>0</v>
      </c>
      <c r="J27" s="572"/>
      <c r="K27" s="594">
        <f>K22+K24+K25</f>
        <v>0</v>
      </c>
      <c r="L27" s="572"/>
      <c r="M27" s="594">
        <f>M22+M24+M25</f>
        <v>0</v>
      </c>
      <c r="N27" s="572"/>
      <c r="O27" s="594">
        <f>SUM(E27+G27+I27+K27+M27)</f>
        <v>0</v>
      </c>
    </row>
    <row r="28" spans="1:18" ht="13.5" thickTop="1" x14ac:dyDescent="0.2">
      <c r="A28" s="573"/>
      <c r="B28" s="573"/>
      <c r="C28" s="573"/>
      <c r="D28" s="573"/>
      <c r="E28" s="573"/>
      <c r="F28" s="573"/>
      <c r="G28" s="573"/>
      <c r="H28" s="573"/>
      <c r="I28" s="573"/>
      <c r="J28" s="573"/>
      <c r="K28" s="573"/>
      <c r="L28" s="573"/>
      <c r="M28" s="573"/>
      <c r="N28" s="573"/>
      <c r="O28" s="573"/>
    </row>
    <row r="29" spans="1:18" x14ac:dyDescent="0.2">
      <c r="A29" s="573"/>
      <c r="B29" s="573"/>
      <c r="C29" s="573"/>
      <c r="D29" s="573"/>
      <c r="E29" s="573"/>
      <c r="F29" s="573"/>
      <c r="G29" s="573"/>
      <c r="H29" s="573"/>
      <c r="I29" s="573"/>
      <c r="J29" s="573"/>
      <c r="K29" s="573"/>
      <c r="L29" s="573"/>
      <c r="M29" s="573"/>
      <c r="N29" s="573"/>
      <c r="O29" s="573"/>
    </row>
    <row r="30" spans="1:18" x14ac:dyDescent="0.2">
      <c r="A30" s="573"/>
      <c r="B30" s="573"/>
      <c r="C30" s="573"/>
      <c r="D30" s="573"/>
      <c r="E30" s="573"/>
      <c r="F30" s="573"/>
      <c r="G30" s="573"/>
      <c r="H30" s="573"/>
      <c r="I30" s="573"/>
      <c r="J30" s="573"/>
      <c r="K30" s="573"/>
      <c r="L30" s="573"/>
      <c r="M30" s="573"/>
      <c r="N30" s="573"/>
      <c r="O30" s="573"/>
    </row>
    <row r="31" spans="1:18" x14ac:dyDescent="0.2">
      <c r="A31" s="573"/>
      <c r="B31" s="573"/>
      <c r="C31" s="573"/>
      <c r="D31" s="573"/>
      <c r="E31" s="573"/>
      <c r="F31" s="573"/>
      <c r="G31" s="573"/>
      <c r="H31" s="573"/>
      <c r="I31" s="573"/>
      <c r="J31" s="573"/>
      <c r="K31" s="573"/>
      <c r="L31" s="573"/>
      <c r="M31" s="573"/>
      <c r="N31" s="573"/>
      <c r="O31" s="573"/>
    </row>
    <row r="32" spans="1:18" x14ac:dyDescent="0.2">
      <c r="A32" s="598" t="s">
        <v>228</v>
      </c>
      <c r="B32" s="573"/>
      <c r="C32" s="573"/>
      <c r="D32" s="573"/>
      <c r="E32" s="573"/>
      <c r="F32" s="573"/>
      <c r="G32" s="573"/>
      <c r="H32" s="573"/>
      <c r="I32" s="573"/>
      <c r="J32" s="573"/>
      <c r="K32" s="573"/>
      <c r="L32" s="573"/>
      <c r="M32" s="573"/>
      <c r="N32" s="573"/>
      <c r="O32" s="573"/>
    </row>
  </sheetData>
  <mergeCells count="5">
    <mergeCell ref="D2:E2"/>
    <mergeCell ref="F2:G2"/>
    <mergeCell ref="H2:I2"/>
    <mergeCell ref="J2:K2"/>
    <mergeCell ref="L2:M2"/>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46D1A-B1DE-4AE0-AD88-34465271CAED}">
  <dimension ref="A1:C22"/>
  <sheetViews>
    <sheetView workbookViewId="0">
      <selection activeCell="C6" sqref="C6"/>
    </sheetView>
  </sheetViews>
  <sheetFormatPr defaultRowHeight="12.75" x14ac:dyDescent="0.2"/>
  <cols>
    <col min="1" max="1" width="10.140625" bestFit="1" customWidth="1"/>
    <col min="3" max="3" width="81.85546875" bestFit="1" customWidth="1"/>
  </cols>
  <sheetData>
    <row r="1" spans="1:3" x14ac:dyDescent="0.2">
      <c r="A1" s="568" t="s">
        <v>182</v>
      </c>
    </row>
    <row r="3" spans="1:3" x14ac:dyDescent="0.2">
      <c r="A3" s="567">
        <v>43728</v>
      </c>
      <c r="B3" s="566" t="s">
        <v>183</v>
      </c>
      <c r="C3" s="566" t="s">
        <v>184</v>
      </c>
    </row>
    <row r="4" spans="1:3" x14ac:dyDescent="0.2">
      <c r="C4" s="566" t="s">
        <v>185</v>
      </c>
    </row>
    <row r="5" spans="1:3" x14ac:dyDescent="0.2">
      <c r="A5" s="567">
        <v>43732</v>
      </c>
      <c r="B5" t="s">
        <v>186</v>
      </c>
      <c r="C5" t="s">
        <v>187</v>
      </c>
    </row>
    <row r="6" spans="1:3" x14ac:dyDescent="0.2">
      <c r="A6" s="567">
        <v>43733</v>
      </c>
      <c r="B6" t="s">
        <v>188</v>
      </c>
      <c r="C6" t="s">
        <v>189</v>
      </c>
    </row>
    <row r="7" spans="1:3" x14ac:dyDescent="0.2">
      <c r="A7" s="567">
        <v>43753</v>
      </c>
      <c r="B7" s="566" t="s">
        <v>195</v>
      </c>
      <c r="C7" s="566" t="s">
        <v>196</v>
      </c>
    </row>
    <row r="8" spans="1:3" x14ac:dyDescent="0.2">
      <c r="A8" s="567">
        <v>43851</v>
      </c>
      <c r="B8" s="566" t="s">
        <v>199</v>
      </c>
      <c r="C8" s="566" t="s">
        <v>200</v>
      </c>
    </row>
    <row r="9" spans="1:3" x14ac:dyDescent="0.2">
      <c r="A9" s="567">
        <v>43866</v>
      </c>
      <c r="B9" s="566" t="s">
        <v>201</v>
      </c>
      <c r="C9" s="566" t="s">
        <v>202</v>
      </c>
    </row>
    <row r="10" spans="1:3" x14ac:dyDescent="0.2">
      <c r="A10" s="567">
        <v>44126</v>
      </c>
      <c r="B10" s="566" t="s">
        <v>208</v>
      </c>
      <c r="C10" s="566" t="s">
        <v>229</v>
      </c>
    </row>
    <row r="11" spans="1:3" x14ac:dyDescent="0.2">
      <c r="A11" s="567">
        <v>44132</v>
      </c>
      <c r="B11" s="566" t="s">
        <v>213</v>
      </c>
      <c r="C11" s="566" t="s">
        <v>237</v>
      </c>
    </row>
    <row r="12" spans="1:3" x14ac:dyDescent="0.2">
      <c r="A12" s="567">
        <v>43852</v>
      </c>
      <c r="B12" s="566" t="s">
        <v>235</v>
      </c>
      <c r="C12" s="566" t="s">
        <v>236</v>
      </c>
    </row>
    <row r="19" spans="1:3" x14ac:dyDescent="0.2">
      <c r="A19" s="566" t="s">
        <v>230</v>
      </c>
    </row>
    <row r="20" spans="1:3" x14ac:dyDescent="0.2">
      <c r="C20" s="566" t="s">
        <v>231</v>
      </c>
    </row>
    <row r="21" spans="1:3" x14ac:dyDescent="0.2">
      <c r="C21" s="566" t="s">
        <v>232</v>
      </c>
    </row>
    <row r="22" spans="1:3" x14ac:dyDescent="0.2">
      <c r="C22" s="566" t="s">
        <v>233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878620D43B6843A78D86DA44815816" ma:contentTypeVersion="13" ma:contentTypeDescription="Create a new document." ma:contentTypeScope="" ma:versionID="09efe0dd7658bd2ef48ed77fba0387bf">
  <xsd:schema xmlns:xsd="http://www.w3.org/2001/XMLSchema" xmlns:xs="http://www.w3.org/2001/XMLSchema" xmlns:p="http://schemas.microsoft.com/office/2006/metadata/properties" xmlns:ns3="58398723-2709-4518-8fa3-3f25a2bd2a31" xmlns:ns4="c353889a-78db-422e-a377-e517e1fb7979" targetNamespace="http://schemas.microsoft.com/office/2006/metadata/properties" ma:root="true" ma:fieldsID="3f26b43d8ebe4429e4b572dbd58952db" ns3:_="" ns4:_="">
    <xsd:import namespace="58398723-2709-4518-8fa3-3f25a2bd2a31"/>
    <xsd:import namespace="c353889a-78db-422e-a377-e517e1fb797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398723-2709-4518-8fa3-3f25a2bd2a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53889a-78db-422e-a377-e517e1fb797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3A2DB6-FC37-44F9-96D3-DB9FA563A261}">
  <ds:schemaRefs>
    <ds:schemaRef ds:uri="http://schemas.openxmlformats.org/package/2006/metadata/core-properties"/>
    <ds:schemaRef ds:uri="58398723-2709-4518-8fa3-3f25a2bd2a31"/>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c353889a-78db-422e-a377-e517e1fb7979"/>
    <ds:schemaRef ds:uri="http://www.w3.org/XML/1998/namespace"/>
    <ds:schemaRef ds:uri="http://purl.org/dc/dcmitype/"/>
  </ds:schemaRefs>
</ds:datastoreItem>
</file>

<file path=customXml/itemProps2.xml><?xml version="1.0" encoding="utf-8"?>
<ds:datastoreItem xmlns:ds="http://schemas.openxmlformats.org/officeDocument/2006/customXml" ds:itemID="{91E6C267-A184-4BF9-9B06-B6DC0584A9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398723-2709-4518-8fa3-3f25a2bd2a31"/>
    <ds:schemaRef ds:uri="c353889a-78db-422e-a377-e517e1fb79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48FA74-2767-4C98-AD2F-CA2FC391C6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Salary Overview </vt:lpstr>
      <vt:lpstr>Full Budget</vt:lpstr>
      <vt:lpstr>Per diem calculations -NHPs</vt:lpstr>
      <vt:lpstr>Per diem calculations - rodents</vt:lpstr>
      <vt:lpstr>Simple Summary</vt:lpstr>
      <vt:lpstr>Version notes</vt:lpstr>
      <vt:lpstr>'Full Budget'!Print_Area</vt:lpstr>
      <vt:lpstr>'Salary Overview '!Print_Area</vt:lpstr>
    </vt:vector>
  </TitlesOfParts>
  <Company>dei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jcouchman</dc:creator>
  <cp:lastModifiedBy>Couchman, Joanne M :LRI Research</cp:lastModifiedBy>
  <cp:lastPrinted>2016-03-03T20:09:31Z</cp:lastPrinted>
  <dcterms:created xsi:type="dcterms:W3CDTF">2008-01-16T18:55:48Z</dcterms:created>
  <dcterms:modified xsi:type="dcterms:W3CDTF">2021-02-08T23:17:38Z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0x0101003F878620D43B6843A78D86DA44815816</vt:lpwstr>
  </property>
</Properties>
</file>